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mposition" sheetId="1" r:id="rId1"/>
    <sheet name="export" sheetId="2" r:id="rId2"/>
    <sheet name="import" sheetId="3" r:id="rId3"/>
    <sheet name="partners" sheetId="4" r:id="rId4"/>
  </sheets>
  <definedNames/>
  <calcPr fullCalcOnLoad="1"/>
</workbook>
</file>

<file path=xl/sharedStrings.xml><?xml version="1.0" encoding="utf-8"?>
<sst xmlns="http://schemas.openxmlformats.org/spreadsheetml/2006/main" count="177" uniqueCount="127">
  <si>
    <t xml:space="preserve">COMPARISON OF TOTAL EXPORTS OF SOME MAJOR COMMODITIES </t>
  </si>
  <si>
    <t>(Provisional)</t>
  </si>
  <si>
    <t>In '000 Rs.</t>
  </si>
  <si>
    <t>F.Y. 2015/16 (2072/73)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</si>
  <si>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</si>
  <si>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</si>
  <si>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</si>
  <si>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</si>
  <si>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</si>
  <si>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</si>
  <si>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</si>
  <si>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</si>
  <si>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</si>
  <si>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</si>
  <si>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</si>
  <si>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</si>
  <si>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</si>
  <si>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</si>
  <si>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</si>
  <si>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</si>
  <si>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</si>
  <si>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</si>
  <si>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</si>
  <si>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</si>
  <si>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</si>
  <si>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</si>
  <si>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</si>
  <si>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</si>
  <si>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</si>
  <si>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</si>
  <si>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</si>
  <si>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</si>
  <si>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</si>
  <si>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</si>
  <si>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</si>
  <si>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</si>
  <si>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</si>
  <si>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</si>
  <si>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</si>
  <si>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</si>
  <si>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</si>
  <si>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Copper and articles thereof</t>
  </si>
  <si>
    <t>Meat and edible meat offal</t>
  </si>
  <si>
    <t>Others</t>
  </si>
  <si>
    <t>Total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</si>
  <si>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</si>
  <si>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</si>
  <si>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</si>
  <si>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</si>
  <si>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</si>
  <si>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</si>
  <si>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</si>
  <si>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</si>
  <si>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</si>
  <si>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</si>
  <si>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F.Y. 2015/16</t>
  </si>
  <si>
    <t>2072/73</t>
  </si>
  <si>
    <t>Iron &amp; Steel and products thereof</t>
  </si>
  <si>
    <t>Petroleum Products</t>
  </si>
  <si>
    <t>Transport Vehicles and parts thereof</t>
  </si>
  <si>
    <t>Machinery and parts</t>
  </si>
  <si>
    <t>Telecommunication Equipment and parts</t>
  </si>
  <si>
    <t>Cereals</t>
  </si>
  <si>
    <t>Electronic and Electrical Equipments</t>
  </si>
  <si>
    <t>Gold</t>
  </si>
  <si>
    <t>Articles of apparel and clothing accessories</t>
  </si>
  <si>
    <t>Pharmaceutical products</t>
  </si>
  <si>
    <t>Polythene Granules</t>
  </si>
  <si>
    <t>Fertilizers</t>
  </si>
  <si>
    <t>Crude soyabean oil</t>
  </si>
  <si>
    <t>Man-made staple fibres ( Synthetic, Polyester etc)</t>
  </si>
  <si>
    <t>Chemicals</t>
  </si>
  <si>
    <t>Aluminium and articles thereof</t>
  </si>
  <si>
    <t>Aircraft and parts thereof</t>
  </si>
  <si>
    <t>Rubber and articles thereof</t>
  </si>
  <si>
    <t>Cotton ( Yarn and Fabrics)</t>
  </si>
  <si>
    <t>Wool, fine or coarse animal hair</t>
  </si>
  <si>
    <t>Crude palm Oil</t>
  </si>
  <si>
    <t>Zinc and articles thereof</t>
  </si>
  <si>
    <t>Cement Clinkers</t>
  </si>
  <si>
    <t>Low erucic acid rape or colza seeds</t>
  </si>
  <si>
    <t>Industrial monocarboxylic fatty acid</t>
  </si>
  <si>
    <t>Cement</t>
  </si>
  <si>
    <t>( Provisional)</t>
  </si>
  <si>
    <t>Trading Partners of Nepal</t>
  </si>
  <si>
    <t>Exports</t>
  </si>
  <si>
    <t>Change %</t>
  </si>
  <si>
    <t>India</t>
  </si>
  <si>
    <t>U.S.A.</t>
  </si>
  <si>
    <t>Germany</t>
  </si>
  <si>
    <t>U.K.</t>
  </si>
  <si>
    <t>Japan</t>
  </si>
  <si>
    <t>France</t>
  </si>
  <si>
    <t>Italy</t>
  </si>
  <si>
    <t>China P. R.</t>
  </si>
  <si>
    <t>Canada</t>
  </si>
  <si>
    <t>Turkey</t>
  </si>
  <si>
    <t>Netherlands</t>
  </si>
  <si>
    <t>Bangladesh</t>
  </si>
  <si>
    <t>Australia</t>
  </si>
  <si>
    <t>Imports</t>
  </si>
  <si>
    <t>U.A.E.</t>
  </si>
  <si>
    <t>Indonesia</t>
  </si>
  <si>
    <t>Argentina</t>
  </si>
  <si>
    <t>Thailand</t>
  </si>
  <si>
    <t>Korea R</t>
  </si>
  <si>
    <t>Malaysia</t>
  </si>
  <si>
    <t>Vietnam</t>
  </si>
  <si>
    <t>Countries</t>
  </si>
  <si>
    <t>Silver</t>
  </si>
  <si>
    <t>Saudi Arabia</t>
  </si>
  <si>
    <t>S.N.</t>
  </si>
  <si>
    <t>( Annual)</t>
  </si>
  <si>
    <t>F.Y. 2015/16(2072/73)</t>
  </si>
  <si>
    <t>F.Y. 2016/17</t>
  </si>
  <si>
    <t>F.Y. 2016/17 (2073/74)</t>
  </si>
  <si>
    <t>2073/74</t>
  </si>
  <si>
    <t>F.Y. 2014/15 (2071/72) Shrawan-Baishakh</t>
  </si>
  <si>
    <t>F.Y. 2015/16 (2072/73) Shrawan-Baishakh</t>
  </si>
  <si>
    <t>F.Y. 2016/17 (2073/74) Shrawan-Baishakh</t>
  </si>
  <si>
    <t>Percentage Change in First Ten Months of F.Y. 2015/16 compared to same period of the previous year</t>
  </si>
  <si>
    <t>Percentage Change in First Ten Months of F.Y. 2016/17 compared to same period of the previous year</t>
  </si>
  <si>
    <t>IN THE FIRST TEN MONTHS OF THE F.Y. 2015/16 AND 2016/17</t>
  </si>
  <si>
    <t>Shrawan- Baishakh</t>
  </si>
  <si>
    <t>IN THE  FIRST TEN MONTHS OF THE F.Y. 2015/16 AND 2016/17</t>
  </si>
  <si>
    <t>Shrawan- Baisakh</t>
  </si>
  <si>
    <t>( First Ten Months Provisional)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</si>
</sst>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  <numFmt numFmtId="168" formatCode="0.0%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0.00000000"/>
    <numFmt numFmtId="176" formatCode="0.0000000"/>
    <numFmt numFmtId="177" formatCode="0.000000"/>
    <numFmt numFmtId="178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8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5" fontId="7" fillId="0" borderId="0" xfId="42" applyNumberFormat="1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43" fontId="6" fillId="0" borderId="13" xfId="0" applyNumberFormat="1" applyFont="1" applyBorder="1" applyAlignment="1">
      <alignment/>
    </xf>
    <xf numFmtId="20" fontId="6" fillId="0" borderId="0" xfId="0" applyNumberFormat="1" applyFont="1" applyBorder="1" applyAlignment="1" quotePrefix="1">
      <alignment horizontal="right"/>
    </xf>
    <xf numFmtId="167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167" fontId="6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 vertical="top"/>
    </xf>
    <xf numFmtId="165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43" fontId="4" fillId="0" borderId="0" xfId="0" applyNumberFormat="1" applyFont="1" applyFill="1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/>
    </xf>
    <xf numFmtId="0" fontId="7" fillId="0" borderId="2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right" vertical="top"/>
    </xf>
    <xf numFmtId="0" fontId="7" fillId="0" borderId="21" xfId="0" applyFont="1" applyBorder="1" applyAlignment="1">
      <alignment horizontal="center" vertical="top"/>
    </xf>
    <xf numFmtId="0" fontId="6" fillId="0" borderId="15" xfId="0" applyFont="1" applyBorder="1" applyAlignment="1">
      <alignment horizontal="right"/>
    </xf>
    <xf numFmtId="165" fontId="4" fillId="0" borderId="13" xfId="42" applyNumberFormat="1" applyFont="1" applyBorder="1" applyAlignment="1">
      <alignment/>
    </xf>
    <xf numFmtId="166" fontId="4" fillId="0" borderId="13" xfId="42" applyNumberFormat="1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165" fontId="4" fillId="0" borderId="20" xfId="42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/>
    </xf>
    <xf numFmtId="20" fontId="6" fillId="0" borderId="23" xfId="0" applyNumberFormat="1" applyFont="1" applyBorder="1" applyAlignment="1" quotePrefix="1">
      <alignment horizontal="right"/>
    </xf>
    <xf numFmtId="167" fontId="6" fillId="0" borderId="11" xfId="0" applyNumberFormat="1" applyFont="1" applyBorder="1" applyAlignment="1">
      <alignment horizontal="left"/>
    </xf>
    <xf numFmtId="43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 vertical="top"/>
    </xf>
    <xf numFmtId="2" fontId="6" fillId="0" borderId="11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vertical="top" wrapText="1"/>
    </xf>
    <xf numFmtId="0" fontId="8" fillId="0" borderId="21" xfId="0" applyFont="1" applyBorder="1" applyAlignment="1">
      <alignment horizontal="left"/>
    </xf>
    <xf numFmtId="164" fontId="8" fillId="0" borderId="15" xfId="42" applyNumberFormat="1" applyFont="1" applyBorder="1" applyAlignment="1">
      <alignment vertical="top"/>
    </xf>
    <xf numFmtId="0" fontId="8" fillId="0" borderId="21" xfId="0" applyFont="1" applyBorder="1" applyAlignment="1">
      <alignment/>
    </xf>
    <xf numFmtId="0" fontId="6" fillId="0" borderId="21" xfId="0" applyFont="1" applyBorder="1" applyAlignment="1">
      <alignment vertical="top" wrapText="1"/>
    </xf>
    <xf numFmtId="167" fontId="6" fillId="0" borderId="15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23" xfId="0" applyFont="1" applyBorder="1" applyAlignment="1">
      <alignment horizontal="centerContinuous" vertical="top"/>
    </xf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16" xfId="0" applyNumberFormat="1" applyFont="1" applyBorder="1" applyAlignment="1">
      <alignment vertical="top"/>
    </xf>
    <xf numFmtId="165" fontId="4" fillId="0" borderId="18" xfId="42" applyNumberFormat="1" applyFont="1" applyBorder="1" applyAlignment="1">
      <alignment/>
    </xf>
    <xf numFmtId="165" fontId="7" fillId="0" borderId="21" xfId="42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165" fontId="6" fillId="0" borderId="13" xfId="42" applyNumberFormat="1" applyFont="1" applyBorder="1" applyAlignment="1">
      <alignment horizontal="right" vertical="top"/>
    </xf>
    <xf numFmtId="0" fontId="6" fillId="0" borderId="18" xfId="0" applyFont="1" applyBorder="1" applyAlignment="1">
      <alignment horizontal="right"/>
    </xf>
    <xf numFmtId="0" fontId="6" fillId="0" borderId="20" xfId="0" applyFont="1" applyBorder="1" applyAlignment="1">
      <alignment horizontal="right" vertical="top"/>
    </xf>
    <xf numFmtId="165" fontId="7" fillId="0" borderId="15" xfId="42" applyNumberFormat="1" applyFont="1" applyBorder="1" applyAlignment="1">
      <alignment/>
    </xf>
    <xf numFmtId="43" fontId="7" fillId="0" borderId="0" xfId="42" applyFont="1" applyBorder="1" applyAlignment="1">
      <alignment/>
    </xf>
    <xf numFmtId="164" fontId="9" fillId="0" borderId="19" xfId="42" applyNumberFormat="1" applyFont="1" applyBorder="1" applyAlignment="1">
      <alignment horizontal="right" vertical="center"/>
    </xf>
    <xf numFmtId="2" fontId="6" fillId="0" borderId="23" xfId="0" applyNumberFormat="1" applyFont="1" applyFill="1" applyBorder="1" applyAlignment="1" applyProtection="1">
      <alignment/>
      <protection/>
    </xf>
    <xf numFmtId="43" fontId="6" fillId="0" borderId="18" xfId="0" applyNumberFormat="1" applyFont="1" applyBorder="1" applyAlignment="1">
      <alignment/>
    </xf>
    <xf numFmtId="43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11" xfId="42" applyNumberFormat="1" applyFont="1" applyBorder="1" applyAlignment="1">
      <alignment/>
    </xf>
    <xf numFmtId="0" fontId="6" fillId="0" borderId="21" xfId="0" applyFont="1" applyBorder="1" applyAlignment="1">
      <alignment horizontal="right" vertical="top"/>
    </xf>
    <xf numFmtId="165" fontId="4" fillId="0" borderId="11" xfId="42" applyNumberFormat="1" applyFont="1" applyBorder="1" applyAlignment="1">
      <alignment/>
    </xf>
    <xf numFmtId="43" fontId="11" fillId="0" borderId="0" xfId="42" applyFont="1" applyBorder="1" applyAlignment="1">
      <alignment horizontal="right" vertical="center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 vertical="top"/>
    </xf>
    <xf numFmtId="3" fontId="4" fillId="0" borderId="20" xfId="0" applyNumberFormat="1" applyFont="1" applyBorder="1" applyAlignment="1">
      <alignment horizontal="right" vertical="center"/>
    </xf>
    <xf numFmtId="167" fontId="4" fillId="0" borderId="20" xfId="0" applyNumberFormat="1" applyFont="1" applyBorder="1" applyAlignment="1">
      <alignment vertical="center"/>
    </xf>
    <xf numFmtId="43" fontId="2" fillId="0" borderId="24" xfId="42" applyFont="1" applyBorder="1" applyAlignment="1">
      <alignment horizontal="right" vertical="center"/>
    </xf>
    <xf numFmtId="167" fontId="2" fillId="0" borderId="17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right"/>
      <protection/>
    </xf>
    <xf numFmtId="0" fontId="4" fillId="0" borderId="21" xfId="0" applyFont="1" applyBorder="1" applyAlignment="1">
      <alignment/>
    </xf>
    <xf numFmtId="0" fontId="4" fillId="0" borderId="21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horizontal="right"/>
      <protection/>
    </xf>
    <xf numFmtId="0" fontId="4" fillId="0" borderId="20" xfId="0" applyFont="1" applyBorder="1" applyAlignment="1">
      <alignment/>
    </xf>
    <xf numFmtId="0" fontId="33" fillId="0" borderId="0" xfId="0" applyFont="1" applyAlignment="1">
      <alignment vertical="center"/>
    </xf>
    <xf numFmtId="0" fontId="4" fillId="0" borderId="22" xfId="0" applyFont="1" applyBorder="1" applyAlignment="1">
      <alignment/>
    </xf>
    <xf numFmtId="0" fontId="2" fillId="0" borderId="22" xfId="0" applyNumberFormat="1" applyFont="1" applyFill="1" applyBorder="1" applyAlignment="1" applyProtection="1">
      <alignment/>
      <protection/>
    </xf>
    <xf numFmtId="43" fontId="4" fillId="0" borderId="0" xfId="42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/>
      <protection/>
    </xf>
    <xf numFmtId="43" fontId="2" fillId="0" borderId="22" xfId="42" applyFont="1" applyBorder="1" applyAlignment="1">
      <alignment horizontal="right" vertical="center"/>
    </xf>
    <xf numFmtId="167" fontId="2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4" fillId="0" borderId="20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2" fontId="4" fillId="0" borderId="0" xfId="0" applyNumberFormat="1" applyFont="1" applyBorder="1" applyAlignment="1">
      <alignment/>
    </xf>
    <xf numFmtId="43" fontId="2" fillId="0" borderId="0" xfId="42" applyFont="1" applyBorder="1" applyAlignment="1">
      <alignment horizontal="right" vertical="center"/>
    </xf>
    <xf numFmtId="165" fontId="7" fillId="0" borderId="10" xfId="42" applyNumberFormat="1" applyFont="1" applyBorder="1" applyAlignment="1">
      <alignment horizontal="right"/>
    </xf>
    <xf numFmtId="165" fontId="7" fillId="0" borderId="11" xfId="42" applyNumberFormat="1" applyFont="1" applyBorder="1" applyAlignment="1">
      <alignment horizontal="right"/>
    </xf>
    <xf numFmtId="166" fontId="4" fillId="0" borderId="11" xfId="42" applyNumberFormat="1" applyFont="1" applyBorder="1" applyAlignment="1">
      <alignment horizontal="right"/>
    </xf>
    <xf numFmtId="165" fontId="7" fillId="0" borderId="12" xfId="42" applyNumberFormat="1" applyFont="1" applyBorder="1" applyAlignment="1">
      <alignment horizontal="right"/>
    </xf>
    <xf numFmtId="165" fontId="7" fillId="0" borderId="13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5" fontId="4" fillId="0" borderId="13" xfId="42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66" fontId="4" fillId="0" borderId="13" xfId="42" applyNumberFormat="1" applyFont="1" applyBorder="1" applyAlignment="1">
      <alignment horizontal="right"/>
    </xf>
    <xf numFmtId="0" fontId="52" fillId="0" borderId="0" xfId="0" applyNumberFormat="1" applyFont="1" applyFill="1" applyBorder="1" applyAlignment="1" applyProtection="1">
      <alignment horizontal="right"/>
      <protection/>
    </xf>
    <xf numFmtId="165" fontId="4" fillId="0" borderId="12" xfId="42" applyNumberFormat="1" applyFont="1" applyBorder="1" applyAlignment="1">
      <alignment horizontal="right"/>
    </xf>
    <xf numFmtId="3" fontId="52" fillId="0" borderId="13" xfId="0" applyNumberFormat="1" applyFont="1" applyFill="1" applyBorder="1" applyAlignment="1" applyProtection="1">
      <alignment horizontal="right"/>
      <protection/>
    </xf>
    <xf numFmtId="165" fontId="2" fillId="0" borderId="22" xfId="42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 vertical="center"/>
    </xf>
    <xf numFmtId="165" fontId="2" fillId="0" borderId="24" xfId="42" applyNumberFormat="1" applyFont="1" applyBorder="1" applyAlignment="1">
      <alignment horizontal="right"/>
    </xf>
    <xf numFmtId="166" fontId="2" fillId="0" borderId="17" xfId="42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165" fontId="7" fillId="0" borderId="16" xfId="42" applyNumberFormat="1" applyFont="1" applyBorder="1" applyAlignment="1">
      <alignment horizontal="right"/>
    </xf>
    <xf numFmtId="166" fontId="4" fillId="0" borderId="15" xfId="42" applyNumberFormat="1" applyFont="1" applyBorder="1" applyAlignment="1">
      <alignment/>
    </xf>
    <xf numFmtId="165" fontId="6" fillId="0" borderId="22" xfId="42" applyNumberFormat="1" applyFont="1" applyBorder="1" applyAlignment="1">
      <alignment/>
    </xf>
    <xf numFmtId="167" fontId="4" fillId="0" borderId="18" xfId="0" applyNumberFormat="1" applyFont="1" applyBorder="1" applyAlignment="1">
      <alignment vertical="center"/>
    </xf>
    <xf numFmtId="43" fontId="2" fillId="0" borderId="16" xfId="42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5" fontId="6" fillId="0" borderId="12" xfId="42" applyNumberFormat="1" applyFont="1" applyBorder="1" applyAlignment="1">
      <alignment horizontal="center" vertical="top"/>
    </xf>
    <xf numFmtId="165" fontId="6" fillId="0" borderId="13" xfId="42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6" fillId="0" borderId="0" xfId="42" applyNumberFormat="1" applyFont="1" applyBorder="1" applyAlignment="1">
      <alignment horizontal="center"/>
    </xf>
    <xf numFmtId="43" fontId="2" fillId="0" borderId="18" xfId="42" applyFont="1" applyBorder="1" applyAlignment="1">
      <alignment vertical="top"/>
    </xf>
    <xf numFmtId="43" fontId="2" fillId="0" borderId="20" xfId="42" applyFont="1" applyBorder="1" applyAlignment="1">
      <alignment horizontal="right" vertical="center"/>
    </xf>
    <xf numFmtId="164" fontId="8" fillId="0" borderId="21" xfId="42" applyNumberFormat="1" applyFont="1" applyBorder="1" applyAlignment="1">
      <alignment vertical="top"/>
    </xf>
    <xf numFmtId="0" fontId="4" fillId="0" borderId="18" xfId="0" applyNumberFormat="1" applyFont="1" applyFill="1" applyBorder="1" applyAlignment="1" applyProtection="1">
      <alignment/>
      <protection/>
    </xf>
    <xf numFmtId="3" fontId="11" fillId="0" borderId="22" xfId="0" applyNumberFormat="1" applyFont="1" applyBorder="1" applyAlignment="1">
      <alignment horizontal="right" vertical="center"/>
    </xf>
    <xf numFmtId="166" fontId="2" fillId="0" borderId="22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48.28125" style="15" customWidth="1"/>
    <col min="2" max="2" width="14.00390625" style="15" bestFit="1" customWidth="1"/>
    <col min="3" max="3" width="15.421875" style="15" bestFit="1" customWidth="1"/>
    <col min="4" max="4" width="12.00390625" style="15" bestFit="1" customWidth="1"/>
    <col min="5" max="5" width="13.421875" style="15" bestFit="1" customWidth="1"/>
    <col min="6" max="6" width="8.57421875" style="15" customWidth="1"/>
    <col min="7" max="7" width="12.8515625" style="15" customWidth="1"/>
    <col min="8" max="16384" width="9.140625" style="15" customWidth="1"/>
  </cols>
  <sheetData>
    <row r="1" spans="1:7" ht="18.75">
      <c r="A1" s="165" t="s">
        <v>45</v>
      </c>
      <c r="B1" s="165"/>
      <c r="C1" s="165"/>
      <c r="D1" s="165"/>
      <c r="E1" s="165"/>
      <c r="F1" s="165"/>
      <c r="G1" s="165"/>
    </row>
    <row r="2" spans="1:7" ht="15.75">
      <c r="A2" s="166" t="s">
        <v>126</v>
      </c>
      <c r="B2" s="166"/>
      <c r="C2" s="166"/>
      <c r="D2" s="166"/>
      <c r="E2" s="166"/>
      <c r="F2" s="166"/>
      <c r="G2" s="166"/>
    </row>
    <row r="3" spans="1:7" ht="15.75">
      <c r="A3" s="16"/>
      <c r="B3" s="16"/>
      <c r="C3" s="17"/>
      <c r="D3" s="16"/>
      <c r="E3" s="16"/>
      <c r="F3" s="18" t="s">
        <v>46</v>
      </c>
      <c r="G3" s="16"/>
    </row>
    <row r="4" spans="1:7" ht="15.75">
      <c r="A4" s="16"/>
      <c r="B4" s="16"/>
      <c r="C4" s="16"/>
      <c r="D4" s="16"/>
      <c r="E4" s="16"/>
      <c r="F4" s="16"/>
      <c r="G4" s="16"/>
    </row>
    <row r="5" spans="1:7" ht="15.75">
      <c r="A5" s="19"/>
      <c r="B5" s="33" t="s">
        <v>47</v>
      </c>
      <c r="C5" s="34" t="s">
        <v>48</v>
      </c>
      <c r="D5" s="35" t="s">
        <v>49</v>
      </c>
      <c r="E5" s="35" t="s">
        <v>50</v>
      </c>
      <c r="F5" s="167" t="s">
        <v>51</v>
      </c>
      <c r="G5" s="168"/>
    </row>
    <row r="6" spans="1:11" ht="15.75">
      <c r="A6" s="59"/>
      <c r="B6" s="32"/>
      <c r="C6" s="32"/>
      <c r="D6" s="32"/>
      <c r="E6" s="32"/>
      <c r="F6" s="31"/>
      <c r="G6" s="32"/>
      <c r="I6" s="105"/>
      <c r="J6" s="105"/>
      <c r="K6" s="105"/>
    </row>
    <row r="7" spans="1:7" ht="15.75">
      <c r="A7" s="65" t="s">
        <v>117</v>
      </c>
      <c r="B7" s="64">
        <v>71.93</v>
      </c>
      <c r="C7" s="93">
        <v>640.92</v>
      </c>
      <c r="D7" s="94">
        <f>+C7+B7</f>
        <v>712.8499999999999</v>
      </c>
      <c r="E7" s="62">
        <f>+C7-B7</f>
        <v>568.99</v>
      </c>
      <c r="F7" s="60" t="s">
        <v>52</v>
      </c>
      <c r="G7" s="61">
        <f>C7/B7</f>
        <v>8.910329487001249</v>
      </c>
    </row>
    <row r="8" spans="1:11" ht="15.75">
      <c r="A8" s="69" t="s">
        <v>53</v>
      </c>
      <c r="B8" s="70">
        <f>B7*100/D7</f>
        <v>10.0904818685558</v>
      </c>
      <c r="C8" s="92">
        <f>C7*100/D7</f>
        <v>89.9095181314442</v>
      </c>
      <c r="D8" s="95"/>
      <c r="E8" s="26"/>
      <c r="F8" s="29"/>
      <c r="G8" s="30"/>
      <c r="I8" s="105"/>
      <c r="K8" s="105"/>
    </row>
    <row r="9" spans="1:7" ht="15.75">
      <c r="A9" s="66"/>
      <c r="B9" s="181"/>
      <c r="C9" s="91"/>
      <c r="D9" s="98"/>
      <c r="E9" s="99"/>
      <c r="F9" s="27"/>
      <c r="G9" s="25"/>
    </row>
    <row r="10" spans="1:8" ht="15.75">
      <c r="A10" s="67" t="s">
        <v>118</v>
      </c>
      <c r="B10" s="182">
        <v>56.702146096</v>
      </c>
      <c r="C10" s="140">
        <v>607.7643508572065</v>
      </c>
      <c r="D10" s="95">
        <f>B10+C10</f>
        <v>664.4664969532065</v>
      </c>
      <c r="E10" s="23">
        <f>C10-B10</f>
        <v>551.0622047612065</v>
      </c>
      <c r="F10" s="24" t="s">
        <v>52</v>
      </c>
      <c r="G10" s="25">
        <f>C10/B10</f>
        <v>10.718542289884875</v>
      </c>
      <c r="H10" s="105"/>
    </row>
    <row r="11" spans="1:8" ht="15.75">
      <c r="A11" s="71" t="s">
        <v>53</v>
      </c>
      <c r="B11" s="183">
        <f>B10*100/D10</f>
        <v>8.533484585904278</v>
      </c>
      <c r="C11" s="92">
        <f>C10*100/D10</f>
        <v>91.46651541409572</v>
      </c>
      <c r="D11" s="100"/>
      <c r="E11" s="28"/>
      <c r="F11" s="21"/>
      <c r="G11" s="30"/>
      <c r="H11" s="36"/>
    </row>
    <row r="12" spans="1:8" ht="15.75">
      <c r="A12" s="66"/>
      <c r="B12" s="184"/>
      <c r="C12" s="91"/>
      <c r="D12" s="96"/>
      <c r="E12" s="26"/>
      <c r="F12" s="31"/>
      <c r="G12" s="25"/>
      <c r="H12" s="36"/>
    </row>
    <row r="13" spans="1:8" ht="15.75">
      <c r="A13" s="67" t="s">
        <v>119</v>
      </c>
      <c r="B13" s="182">
        <v>61.069389229177666</v>
      </c>
      <c r="C13" s="140">
        <v>807.2540945318617</v>
      </c>
      <c r="D13" s="95">
        <f>B13+C13</f>
        <v>868.3234837610394</v>
      </c>
      <c r="E13" s="23">
        <f>C13-B13</f>
        <v>746.184705302684</v>
      </c>
      <c r="F13" s="24" t="s">
        <v>52</v>
      </c>
      <c r="G13" s="25">
        <f>C13/B13</f>
        <v>13.21863710643061</v>
      </c>
      <c r="H13" s="36"/>
    </row>
    <row r="14" spans="1:7" ht="15.75">
      <c r="A14" s="71" t="s">
        <v>53</v>
      </c>
      <c r="B14" s="183">
        <f>B13*100/D13</f>
        <v>7.033022873533595</v>
      </c>
      <c r="C14" s="92">
        <f>C13*100/D13</f>
        <v>92.96697712646642</v>
      </c>
      <c r="D14" s="97"/>
      <c r="E14" s="20"/>
      <c r="F14" s="21"/>
      <c r="G14" s="20"/>
    </row>
    <row r="15" spans="1:7" ht="15.75">
      <c r="A15" s="59"/>
      <c r="B15" s="32"/>
      <c r="C15" s="32"/>
      <c r="D15" s="32"/>
      <c r="E15" s="32"/>
      <c r="F15" s="31"/>
      <c r="G15" s="32"/>
    </row>
    <row r="16" spans="1:7" ht="47.25">
      <c r="A16" s="72" t="s">
        <v>120</v>
      </c>
      <c r="B16" s="73">
        <f>B10/B7*100-100</f>
        <v>-21.170379402196588</v>
      </c>
      <c r="C16" s="73">
        <f>C10/C7*100-100</f>
        <v>-5.1731337987258</v>
      </c>
      <c r="D16" s="73">
        <f>D10/D7*100-100</f>
        <v>-6.787332965812368</v>
      </c>
      <c r="E16" s="73">
        <f>E10/E7*100-100</f>
        <v>-3.1508102495287176</v>
      </c>
      <c r="F16" s="21"/>
      <c r="G16" s="20"/>
    </row>
    <row r="17" spans="1:7" ht="15.75">
      <c r="A17" s="68"/>
      <c r="B17" s="63"/>
      <c r="C17" s="63"/>
      <c r="D17" s="63"/>
      <c r="E17" s="63"/>
      <c r="F17" s="31"/>
      <c r="G17" s="32"/>
    </row>
    <row r="18" spans="1:7" ht="47.25">
      <c r="A18" s="72" t="s">
        <v>121</v>
      </c>
      <c r="B18" s="73">
        <f>B13/B10*100-100</f>
        <v>7.702077317820866</v>
      </c>
      <c r="C18" s="73">
        <f>C13/C10*100-100</f>
        <v>32.82353487717563</v>
      </c>
      <c r="D18" s="73">
        <f>D13/D10*100-100</f>
        <v>30.679799168593604</v>
      </c>
      <c r="E18" s="73">
        <f>E13/E10*100-100</f>
        <v>35.408434629631444</v>
      </c>
      <c r="F18" s="21"/>
      <c r="G18" s="20"/>
    </row>
    <row r="21" spans="2:3" ht="15.75">
      <c r="B21" s="22"/>
      <c r="C21" s="22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4.00390625" style="85" bestFit="1" customWidth="1"/>
    <col min="2" max="2" width="30.28125" style="85" customWidth="1"/>
    <col min="3" max="3" width="7.57421875" style="85" bestFit="1" customWidth="1"/>
    <col min="4" max="4" width="12.7109375" style="85" bestFit="1" customWidth="1"/>
    <col min="5" max="5" width="13.421875" style="85" bestFit="1" customWidth="1"/>
    <col min="6" max="6" width="15.7109375" style="85" bestFit="1" customWidth="1"/>
    <col min="7" max="7" width="12.7109375" style="85" bestFit="1" customWidth="1"/>
    <col min="8" max="8" width="13.00390625" style="85" bestFit="1" customWidth="1"/>
    <col min="9" max="9" width="12.7109375" style="85" bestFit="1" customWidth="1"/>
    <col min="10" max="10" width="10.421875" style="85" bestFit="1" customWidth="1"/>
    <col min="11" max="11" width="3.28125" style="85" bestFit="1" customWidth="1"/>
    <col min="12" max="16384" width="9.140625" style="85" customWidth="1"/>
  </cols>
  <sheetData>
    <row r="1" spans="1:10" ht="18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8.75">
      <c r="A2" s="173" t="s">
        <v>122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.75">
      <c r="A3" s="1"/>
      <c r="B3" s="1"/>
      <c r="C3" s="1"/>
      <c r="D3" s="1"/>
      <c r="E3" s="2" t="s">
        <v>1</v>
      </c>
      <c r="F3" s="1"/>
      <c r="G3" s="1"/>
      <c r="H3" s="1"/>
      <c r="I3" s="1" t="s">
        <v>2</v>
      </c>
      <c r="J3" s="1"/>
    </row>
    <row r="4" spans="1:10" ht="15.75">
      <c r="A4" s="3"/>
      <c r="B4" s="9"/>
      <c r="C4" s="9"/>
      <c r="D4" s="174" t="s">
        <v>3</v>
      </c>
      <c r="E4" s="175"/>
      <c r="F4" s="176" t="s">
        <v>113</v>
      </c>
      <c r="G4" s="177"/>
      <c r="H4" s="176" t="s">
        <v>115</v>
      </c>
      <c r="I4" s="177"/>
      <c r="J4" s="4" t="s">
        <v>4</v>
      </c>
    </row>
    <row r="5" spans="1:10" ht="15.75">
      <c r="A5" s="5" t="s">
        <v>5</v>
      </c>
      <c r="B5" s="7" t="s">
        <v>6</v>
      </c>
      <c r="C5" s="7" t="s">
        <v>7</v>
      </c>
      <c r="D5" s="86" t="s">
        <v>10</v>
      </c>
      <c r="E5" s="87" t="s">
        <v>11</v>
      </c>
      <c r="F5" s="171" t="s">
        <v>123</v>
      </c>
      <c r="G5" s="172"/>
      <c r="H5" s="171" t="s">
        <v>123</v>
      </c>
      <c r="I5" s="172"/>
      <c r="J5" s="6" t="s">
        <v>9</v>
      </c>
    </row>
    <row r="6" spans="1:10" ht="15.75">
      <c r="A6" s="11"/>
      <c r="B6" s="12"/>
      <c r="C6" s="12"/>
      <c r="D6" s="169" t="s">
        <v>112</v>
      </c>
      <c r="E6" s="170"/>
      <c r="F6" s="132" t="s">
        <v>10</v>
      </c>
      <c r="G6" s="6" t="s">
        <v>11</v>
      </c>
      <c r="H6" s="132" t="s">
        <v>10</v>
      </c>
      <c r="I6" s="6" t="s">
        <v>11</v>
      </c>
      <c r="J6" s="7"/>
    </row>
    <row r="7" spans="1:11" ht="15.75">
      <c r="A7" s="8">
        <v>1</v>
      </c>
      <c r="B7" s="10" t="s">
        <v>12</v>
      </c>
      <c r="C7" s="37" t="s">
        <v>13</v>
      </c>
      <c r="D7" s="141">
        <v>605294.1900001143</v>
      </c>
      <c r="E7" s="142">
        <v>8061417.319</v>
      </c>
      <c r="F7" s="158">
        <v>513744.549945054</v>
      </c>
      <c r="G7" s="159">
        <v>6683526.088</v>
      </c>
      <c r="H7" s="158">
        <v>419627.9699002646</v>
      </c>
      <c r="I7" s="159">
        <v>6165353.02838</v>
      </c>
      <c r="J7" s="143">
        <f>I7*100/G7-100</f>
        <v>-7.75298925742743</v>
      </c>
      <c r="K7" s="101"/>
    </row>
    <row r="8" spans="1:11" ht="15.75">
      <c r="A8" s="8">
        <v>2</v>
      </c>
      <c r="B8" s="10" t="s">
        <v>14</v>
      </c>
      <c r="C8" s="38" t="s">
        <v>15</v>
      </c>
      <c r="D8" s="144">
        <v>13319723.210000115</v>
      </c>
      <c r="E8" s="145">
        <v>5884597.045</v>
      </c>
      <c r="F8" s="146">
        <v>11063654.210000115</v>
      </c>
      <c r="G8" s="147">
        <v>4794154.016</v>
      </c>
      <c r="H8" s="148">
        <v>10022567.568359375</v>
      </c>
      <c r="I8" s="149">
        <v>4339317.740875</v>
      </c>
      <c r="J8" s="150">
        <f aca="true" t="shared" si="0" ref="J8:J35">I8*100/G8-100</f>
        <v>-9.48731045366982</v>
      </c>
      <c r="K8" s="101"/>
    </row>
    <row r="9" spans="1:11" ht="15.75">
      <c r="A9" s="8">
        <v>3</v>
      </c>
      <c r="B9" s="10" t="s">
        <v>16</v>
      </c>
      <c r="C9" s="38" t="s">
        <v>17</v>
      </c>
      <c r="D9" s="144">
        <v>9723136.522827148</v>
      </c>
      <c r="E9" s="145">
        <v>732037.729</v>
      </c>
      <c r="F9" s="151">
        <v>7275182.902709961</v>
      </c>
      <c r="G9" s="149">
        <v>579643.06</v>
      </c>
      <c r="H9" s="146">
        <v>8919276.008046877</v>
      </c>
      <c r="I9" s="147">
        <v>608055.2881499999</v>
      </c>
      <c r="J9" s="150">
        <f t="shared" si="0"/>
        <v>4.90167658524193</v>
      </c>
      <c r="K9" s="101"/>
    </row>
    <row r="10" spans="1:11" ht="15.75">
      <c r="A10" s="8">
        <v>4</v>
      </c>
      <c r="B10" s="10" t="s">
        <v>18</v>
      </c>
      <c r="C10" s="38" t="s">
        <v>19</v>
      </c>
      <c r="D10" s="152">
        <v>7611840</v>
      </c>
      <c r="E10" s="147">
        <v>1290528.207</v>
      </c>
      <c r="F10" s="55">
        <v>4366840</v>
      </c>
      <c r="G10" s="57">
        <v>711153.28</v>
      </c>
      <c r="H10" s="55">
        <v>3621570</v>
      </c>
      <c r="I10" s="57">
        <v>625990.9094379799</v>
      </c>
      <c r="J10" s="150">
        <f t="shared" si="0"/>
        <v>-11.97524822806416</v>
      </c>
      <c r="K10" s="101"/>
    </row>
    <row r="11" spans="1:11" ht="15.75">
      <c r="A11" s="8">
        <v>5</v>
      </c>
      <c r="B11" s="10" t="s">
        <v>20</v>
      </c>
      <c r="C11" s="38" t="s">
        <v>19</v>
      </c>
      <c r="D11" s="152">
        <v>3438353</v>
      </c>
      <c r="E11" s="147">
        <v>4614611.747</v>
      </c>
      <c r="F11" s="146">
        <v>2920123</v>
      </c>
      <c r="G11" s="147">
        <v>3923989.363</v>
      </c>
      <c r="H11" s="146">
        <v>3040902</v>
      </c>
      <c r="I11" s="147">
        <v>3499673.695</v>
      </c>
      <c r="J11" s="150">
        <f t="shared" si="0"/>
        <v>-10.813374572340805</v>
      </c>
      <c r="K11" s="101"/>
    </row>
    <row r="12" spans="1:11" ht="15.75">
      <c r="A12" s="8">
        <v>6</v>
      </c>
      <c r="B12" s="10" t="s">
        <v>21</v>
      </c>
      <c r="C12" s="38" t="s">
        <v>19</v>
      </c>
      <c r="D12" s="144">
        <v>13289066.209927427</v>
      </c>
      <c r="E12" s="145">
        <v>2400119.581</v>
      </c>
      <c r="F12" s="146">
        <v>10883643.120357858</v>
      </c>
      <c r="G12" s="147">
        <v>1939704.73</v>
      </c>
      <c r="H12" s="146">
        <v>10205241.710229645</v>
      </c>
      <c r="I12" s="147">
        <v>2119097.2416126</v>
      </c>
      <c r="J12" s="150">
        <f t="shared" si="0"/>
        <v>9.248444303819383</v>
      </c>
      <c r="K12" s="101"/>
    </row>
    <row r="13" spans="1:11" ht="15.75">
      <c r="A13" s="8">
        <v>7</v>
      </c>
      <c r="B13" s="10" t="s">
        <v>22</v>
      </c>
      <c r="C13" s="38" t="s">
        <v>19</v>
      </c>
      <c r="D13" s="152">
        <v>28351823</v>
      </c>
      <c r="E13" s="147">
        <v>643086.332</v>
      </c>
      <c r="F13" s="146">
        <v>19887303</v>
      </c>
      <c r="G13" s="147">
        <v>404367.466</v>
      </c>
      <c r="H13" s="146">
        <v>4091916</v>
      </c>
      <c r="I13" s="147">
        <v>215594.542</v>
      </c>
      <c r="J13" s="150">
        <f t="shared" si="0"/>
        <v>-46.68350939983881</v>
      </c>
      <c r="K13" s="101"/>
    </row>
    <row r="14" spans="1:11" ht="15.75">
      <c r="A14" s="8">
        <v>8</v>
      </c>
      <c r="B14" s="10" t="s">
        <v>23</v>
      </c>
      <c r="C14" s="38"/>
      <c r="D14" s="144"/>
      <c r="E14" s="145">
        <v>633568.19</v>
      </c>
      <c r="F14" s="146"/>
      <c r="G14" s="147">
        <v>465681.535</v>
      </c>
      <c r="H14" s="146"/>
      <c r="I14" s="147">
        <v>690572.7529849301</v>
      </c>
      <c r="J14" s="150">
        <f t="shared" si="0"/>
        <v>48.29292146722764</v>
      </c>
      <c r="K14" s="101"/>
    </row>
    <row r="15" spans="1:11" ht="15.75">
      <c r="A15" s="8">
        <v>9</v>
      </c>
      <c r="B15" s="10" t="s">
        <v>24</v>
      </c>
      <c r="C15" s="38"/>
      <c r="D15" s="144"/>
      <c r="E15" s="145">
        <v>1244009.827</v>
      </c>
      <c r="F15" s="146">
        <v>3666432.99</v>
      </c>
      <c r="G15" s="147">
        <v>1133357.999</v>
      </c>
      <c r="H15" s="146">
        <v>3653543.7</v>
      </c>
      <c r="I15" s="147">
        <v>670541.7126431001</v>
      </c>
      <c r="J15" s="150">
        <f t="shared" si="0"/>
        <v>-40.83584240507045</v>
      </c>
      <c r="K15" s="101"/>
    </row>
    <row r="16" spans="1:11" ht="15.75">
      <c r="A16" s="8">
        <v>10</v>
      </c>
      <c r="B16" s="10" t="s">
        <v>25</v>
      </c>
      <c r="C16" s="38" t="s">
        <v>19</v>
      </c>
      <c r="D16" s="144">
        <v>36859.340028572085</v>
      </c>
      <c r="E16" s="145">
        <v>259844.822</v>
      </c>
      <c r="F16" s="146">
        <v>29013.600028800964</v>
      </c>
      <c r="G16" s="147">
        <v>208110.755</v>
      </c>
      <c r="H16" s="146">
        <v>37027.10001281738</v>
      </c>
      <c r="I16" s="147">
        <v>339468.329</v>
      </c>
      <c r="J16" s="150">
        <f t="shared" si="0"/>
        <v>63.11907041997904</v>
      </c>
      <c r="K16" s="101"/>
    </row>
    <row r="17" spans="1:11" ht="15.75">
      <c r="A17" s="8">
        <v>11</v>
      </c>
      <c r="B17" s="10" t="s">
        <v>26</v>
      </c>
      <c r="C17" s="38"/>
      <c r="D17" s="144"/>
      <c r="E17" s="145">
        <v>3181849.55</v>
      </c>
      <c r="F17" s="146">
        <v>2147577209</v>
      </c>
      <c r="G17" s="147">
        <v>2147577.209</v>
      </c>
      <c r="H17" s="146"/>
      <c r="I17" s="147">
        <v>4418611.283393801</v>
      </c>
      <c r="J17" s="150">
        <f t="shared" si="0"/>
        <v>105.7486578306206</v>
      </c>
      <c r="K17" s="101"/>
    </row>
    <row r="18" spans="1:11" ht="15.75">
      <c r="A18" s="8">
        <v>12</v>
      </c>
      <c r="B18" s="10" t="s">
        <v>27</v>
      </c>
      <c r="C18" s="38" t="s">
        <v>19</v>
      </c>
      <c r="D18" s="152">
        <v>13475547</v>
      </c>
      <c r="E18" s="145">
        <v>1703064.982</v>
      </c>
      <c r="F18" s="55">
        <v>10909208</v>
      </c>
      <c r="G18" s="57">
        <v>1393362.388</v>
      </c>
      <c r="H18" s="55">
        <v>11742186</v>
      </c>
      <c r="I18" s="57">
        <v>1423384.366125</v>
      </c>
      <c r="J18" s="150">
        <f t="shared" si="0"/>
        <v>2.1546424952730803</v>
      </c>
      <c r="K18" s="101"/>
    </row>
    <row r="19" spans="1:11" ht="15.75">
      <c r="A19" s="8">
        <v>13</v>
      </c>
      <c r="B19" s="10" t="s">
        <v>28</v>
      </c>
      <c r="C19" s="38"/>
      <c r="D19" s="144"/>
      <c r="E19" s="147">
        <v>1016562.946</v>
      </c>
      <c r="F19" s="146"/>
      <c r="G19" s="57">
        <v>739157.102</v>
      </c>
      <c r="H19" s="146"/>
      <c r="I19" s="57">
        <v>574585.44061</v>
      </c>
      <c r="J19" s="150">
        <f t="shared" si="0"/>
        <v>-22.264774422745106</v>
      </c>
      <c r="K19" s="101"/>
    </row>
    <row r="20" spans="1:11" ht="15.75">
      <c r="A20" s="8">
        <v>14</v>
      </c>
      <c r="B20" s="10" t="s">
        <v>29</v>
      </c>
      <c r="C20" s="38"/>
      <c r="D20" s="144"/>
      <c r="E20" s="145">
        <v>5356193.772</v>
      </c>
      <c r="F20" s="146"/>
      <c r="G20" s="147">
        <v>4260984.572</v>
      </c>
      <c r="H20" s="146"/>
      <c r="I20" s="153">
        <v>5450928.9633813</v>
      </c>
      <c r="J20" s="150">
        <f t="shared" si="0"/>
        <v>27.92651255300767</v>
      </c>
      <c r="K20" s="101"/>
    </row>
    <row r="21" spans="1:11" ht="15.75">
      <c r="A21" s="8">
        <v>15</v>
      </c>
      <c r="B21" s="10" t="s">
        <v>30</v>
      </c>
      <c r="C21" s="38"/>
      <c r="D21" s="144"/>
      <c r="E21" s="145">
        <v>3394409.11</v>
      </c>
      <c r="F21" s="146"/>
      <c r="G21" s="147">
        <v>2712949.176</v>
      </c>
      <c r="H21" s="146"/>
      <c r="I21" s="147">
        <v>2710211.0592</v>
      </c>
      <c r="J21" s="150">
        <f t="shared" si="0"/>
        <v>-0.10092768505295169</v>
      </c>
      <c r="K21" s="101"/>
    </row>
    <row r="22" spans="1:11" ht="15.75">
      <c r="A22" s="8">
        <v>16</v>
      </c>
      <c r="B22" s="10" t="s">
        <v>31</v>
      </c>
      <c r="C22" s="38"/>
      <c r="D22" s="144"/>
      <c r="E22" s="145">
        <v>2885388.657</v>
      </c>
      <c r="F22" s="55"/>
      <c r="G22" s="57">
        <v>2332656.034</v>
      </c>
      <c r="H22" s="55"/>
      <c r="I22" s="57">
        <v>2014655.857</v>
      </c>
      <c r="J22" s="150">
        <f t="shared" si="0"/>
        <v>-13.632536146132892</v>
      </c>
      <c r="K22" s="101"/>
    </row>
    <row r="23" spans="1:11" ht="15.75">
      <c r="A23" s="8">
        <v>17</v>
      </c>
      <c r="B23" s="10" t="s">
        <v>32</v>
      </c>
      <c r="C23" s="38"/>
      <c r="D23" s="144"/>
      <c r="E23" s="147">
        <v>1921925.582</v>
      </c>
      <c r="F23" s="146"/>
      <c r="G23" s="57">
        <v>1549827.573</v>
      </c>
      <c r="H23" s="146"/>
      <c r="I23" s="57">
        <v>1485767.8</v>
      </c>
      <c r="J23" s="150">
        <f t="shared" si="0"/>
        <v>-4.133348387653186</v>
      </c>
      <c r="K23" s="101"/>
    </row>
    <row r="24" spans="1:11" ht="15.75">
      <c r="A24" s="8">
        <v>18</v>
      </c>
      <c r="B24" s="10" t="s">
        <v>33</v>
      </c>
      <c r="C24" s="38"/>
      <c r="D24" s="144"/>
      <c r="E24" s="147">
        <v>536193.656</v>
      </c>
      <c r="F24" s="146"/>
      <c r="G24" s="57">
        <v>433470.769</v>
      </c>
      <c r="H24" s="146"/>
      <c r="I24" s="57">
        <v>363694.69375</v>
      </c>
      <c r="J24" s="150">
        <f t="shared" si="0"/>
        <v>-16.097065878506783</v>
      </c>
      <c r="K24" s="101"/>
    </row>
    <row r="25" spans="1:11" ht="15.75">
      <c r="A25" s="8">
        <v>19</v>
      </c>
      <c r="B25" s="10" t="s">
        <v>34</v>
      </c>
      <c r="C25" s="38"/>
      <c r="D25" s="144"/>
      <c r="E25" s="147">
        <v>1273780.582</v>
      </c>
      <c r="F25" s="146"/>
      <c r="G25" s="147">
        <v>1030165.837</v>
      </c>
      <c r="H25" s="146"/>
      <c r="I25" s="149">
        <v>1181638.5361</v>
      </c>
      <c r="J25" s="150">
        <f t="shared" si="0"/>
        <v>14.703719892431238</v>
      </c>
      <c r="K25" s="101"/>
    </row>
    <row r="26" spans="1:11" ht="15.75">
      <c r="A26" s="8">
        <v>20</v>
      </c>
      <c r="B26" s="10" t="s">
        <v>35</v>
      </c>
      <c r="C26" s="38"/>
      <c r="D26" s="144"/>
      <c r="E26" s="147">
        <v>751804.572</v>
      </c>
      <c r="F26" s="146"/>
      <c r="G26" s="57">
        <v>595433.581</v>
      </c>
      <c r="H26" s="146"/>
      <c r="I26" s="57">
        <v>440876.44652</v>
      </c>
      <c r="J26" s="150">
        <f t="shared" si="0"/>
        <v>-25.95707387219062</v>
      </c>
      <c r="K26" s="101"/>
    </row>
    <row r="27" spans="1:11" ht="15.75">
      <c r="A27" s="8">
        <v>21</v>
      </c>
      <c r="B27" s="10" t="s">
        <v>36</v>
      </c>
      <c r="C27" s="38"/>
      <c r="D27" s="144"/>
      <c r="E27" s="145">
        <v>751277.976</v>
      </c>
      <c r="F27" s="146"/>
      <c r="G27" s="57">
        <v>646515.068</v>
      </c>
      <c r="H27" s="146"/>
      <c r="I27" s="57">
        <v>505915.347125</v>
      </c>
      <c r="J27" s="150">
        <f t="shared" si="0"/>
        <v>-21.747323122714903</v>
      </c>
      <c r="K27" s="101"/>
    </row>
    <row r="28" spans="1:11" ht="15.75">
      <c r="A28" s="8">
        <v>22</v>
      </c>
      <c r="B28" s="10" t="s">
        <v>37</v>
      </c>
      <c r="C28" s="38"/>
      <c r="D28" s="144"/>
      <c r="E28" s="147">
        <v>654007.594</v>
      </c>
      <c r="F28" s="146"/>
      <c r="G28" s="57">
        <v>568784.77</v>
      </c>
      <c r="H28" s="146"/>
      <c r="I28" s="57">
        <v>566595.402392224</v>
      </c>
      <c r="J28" s="150">
        <f t="shared" si="0"/>
        <v>-0.3849202234750635</v>
      </c>
      <c r="K28" s="101"/>
    </row>
    <row r="29" spans="1:11" ht="15.75">
      <c r="A29" s="8">
        <v>23</v>
      </c>
      <c r="B29" s="10" t="s">
        <v>38</v>
      </c>
      <c r="C29" s="38"/>
      <c r="D29" s="144"/>
      <c r="E29" s="147">
        <v>132337.275</v>
      </c>
      <c r="F29" s="146"/>
      <c r="G29" s="57">
        <v>115759.612</v>
      </c>
      <c r="H29" s="146"/>
      <c r="I29" s="57">
        <v>118893.63</v>
      </c>
      <c r="J29" s="150">
        <f t="shared" si="0"/>
        <v>2.7073501248432024</v>
      </c>
      <c r="K29" s="101"/>
    </row>
    <row r="30" spans="1:11" ht="15.75">
      <c r="A30" s="8">
        <v>24</v>
      </c>
      <c r="B30" s="10" t="s">
        <v>39</v>
      </c>
      <c r="C30" s="38"/>
      <c r="D30" s="152"/>
      <c r="E30" s="147">
        <v>1603307.412</v>
      </c>
      <c r="F30" s="146"/>
      <c r="G30" s="57">
        <v>1292895.06</v>
      </c>
      <c r="H30" s="146"/>
      <c r="I30" s="57">
        <v>1152759.501</v>
      </c>
      <c r="J30" s="150">
        <f t="shared" si="0"/>
        <v>-10.838896623210871</v>
      </c>
      <c r="K30" s="101"/>
    </row>
    <row r="31" spans="1:11" ht="15.75">
      <c r="A31" s="8">
        <v>25</v>
      </c>
      <c r="B31" s="10" t="s">
        <v>40</v>
      </c>
      <c r="C31" s="38"/>
      <c r="D31" s="152"/>
      <c r="E31" s="147">
        <v>4666971.927</v>
      </c>
      <c r="F31" s="146"/>
      <c r="G31" s="147">
        <v>3871918.618</v>
      </c>
      <c r="H31" s="146"/>
      <c r="I31" s="147">
        <v>4607742.3400438</v>
      </c>
      <c r="J31" s="150">
        <f t="shared" si="0"/>
        <v>19.004111259546107</v>
      </c>
      <c r="K31" s="101"/>
    </row>
    <row r="32" spans="1:11" ht="15.75">
      <c r="A32" s="8">
        <v>26</v>
      </c>
      <c r="B32" s="10" t="s">
        <v>41</v>
      </c>
      <c r="C32" s="38"/>
      <c r="D32" s="144"/>
      <c r="E32" s="145">
        <v>1130608.728</v>
      </c>
      <c r="F32" s="146"/>
      <c r="G32" s="57">
        <v>915792.685</v>
      </c>
      <c r="H32" s="146"/>
      <c r="I32" s="57">
        <v>852735.221</v>
      </c>
      <c r="J32" s="150">
        <f t="shared" si="0"/>
        <v>-6.8855610044537485</v>
      </c>
      <c r="K32" s="101"/>
    </row>
    <row r="33" spans="1:11" ht="15.75">
      <c r="A33" s="8">
        <v>27</v>
      </c>
      <c r="B33" s="10" t="s">
        <v>42</v>
      </c>
      <c r="C33" s="38"/>
      <c r="D33" s="144"/>
      <c r="E33" s="147">
        <v>351940.29</v>
      </c>
      <c r="F33" s="146"/>
      <c r="G33" s="57">
        <v>311174.429</v>
      </c>
      <c r="H33" s="146"/>
      <c r="I33" s="57">
        <v>275464.358</v>
      </c>
      <c r="J33" s="150">
        <f t="shared" si="0"/>
        <v>-11.475901511174627</v>
      </c>
      <c r="K33" s="101"/>
    </row>
    <row r="34" spans="1:11" ht="15.75">
      <c r="A34" s="8">
        <v>28</v>
      </c>
      <c r="B34" s="10" t="s">
        <v>43</v>
      </c>
      <c r="C34" s="39"/>
      <c r="D34" s="144"/>
      <c r="E34" s="145">
        <f>E35-SUM(E7:E33)</f>
        <v>14062217.186999999</v>
      </c>
      <c r="F34" s="146"/>
      <c r="G34" s="145">
        <v>10940033.321</v>
      </c>
      <c r="H34" s="146"/>
      <c r="I34" s="145">
        <v>13651263.743452927</v>
      </c>
      <c r="J34" s="150">
        <f t="shared" si="0"/>
        <v>24.78265232747117</v>
      </c>
      <c r="K34" s="101"/>
    </row>
    <row r="35" spans="1:10" ht="15.75">
      <c r="A35" s="13"/>
      <c r="B35" s="14" t="s">
        <v>44</v>
      </c>
      <c r="C35" s="12"/>
      <c r="D35" s="160"/>
      <c r="E35" s="154">
        <v>71137662.597</v>
      </c>
      <c r="F35" s="156"/>
      <c r="G35" s="155">
        <v>56702146.096</v>
      </c>
      <c r="H35" s="156"/>
      <c r="I35" s="155">
        <v>61069389.22917767</v>
      </c>
      <c r="J35" s="157">
        <f t="shared" si="0"/>
        <v>7.702077317820866</v>
      </c>
    </row>
  </sheetData>
  <sheetProtection/>
  <mergeCells count="8">
    <mergeCell ref="D6:E6"/>
    <mergeCell ref="F5:G5"/>
    <mergeCell ref="H5:I5"/>
    <mergeCell ref="A1:J1"/>
    <mergeCell ref="A2:J2"/>
    <mergeCell ref="D4:E4"/>
    <mergeCell ref="F4:G4"/>
    <mergeCell ref="H4:I4"/>
  </mergeCells>
  <printOptions/>
  <pageMargins left="0.25" right="0.25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28125" style="40" bestFit="1" customWidth="1"/>
    <col min="2" max="2" width="61.57421875" style="40" customWidth="1"/>
    <col min="3" max="3" width="15.140625" style="40" customWidth="1"/>
    <col min="4" max="4" width="18.421875" style="40" customWidth="1"/>
    <col min="5" max="5" width="18.57421875" style="40" customWidth="1"/>
    <col min="6" max="6" width="11.28125" style="40" customWidth="1"/>
    <col min="7" max="7" width="3.28125" style="40" bestFit="1" customWidth="1"/>
    <col min="8" max="8" width="23.140625" style="40" bestFit="1" customWidth="1"/>
    <col min="9" max="9" width="16.8515625" style="40" bestFit="1" customWidth="1"/>
    <col min="10" max="16384" width="9.140625" style="40" customWidth="1"/>
  </cols>
  <sheetData>
    <row r="1" spans="1:6" ht="18.75">
      <c r="A1" s="178" t="s">
        <v>54</v>
      </c>
      <c r="B1" s="178"/>
      <c r="C1" s="178"/>
      <c r="D1" s="178"/>
      <c r="E1" s="178"/>
      <c r="F1" s="178"/>
    </row>
    <row r="2" spans="1:6" ht="18.75">
      <c r="A2" s="178" t="s">
        <v>124</v>
      </c>
      <c r="B2" s="178"/>
      <c r="C2" s="178"/>
      <c r="D2" s="178"/>
      <c r="E2" s="178"/>
      <c r="F2" s="178"/>
    </row>
    <row r="3" spans="1:6" ht="15.75">
      <c r="A3" s="41"/>
      <c r="B3" s="42"/>
      <c r="C3" s="42" t="s">
        <v>83</v>
      </c>
      <c r="D3" s="42"/>
      <c r="E3" s="43" t="s">
        <v>2</v>
      </c>
      <c r="F3" s="42"/>
    </row>
    <row r="4" spans="1:6" ht="15.75">
      <c r="A4" s="44" t="s">
        <v>5</v>
      </c>
      <c r="B4" s="76" t="s">
        <v>6</v>
      </c>
      <c r="C4" s="88" t="s">
        <v>55</v>
      </c>
      <c r="D4" s="88" t="s">
        <v>55</v>
      </c>
      <c r="E4" s="106" t="s">
        <v>114</v>
      </c>
      <c r="F4" s="45" t="s">
        <v>4</v>
      </c>
    </row>
    <row r="5" spans="1:6" ht="15.75">
      <c r="A5" s="46"/>
      <c r="B5" s="74"/>
      <c r="C5" s="89" t="s">
        <v>56</v>
      </c>
      <c r="D5" s="89" t="s">
        <v>56</v>
      </c>
      <c r="E5" s="107" t="s">
        <v>116</v>
      </c>
      <c r="F5" s="47" t="s">
        <v>9</v>
      </c>
    </row>
    <row r="6" spans="1:6" ht="15.75">
      <c r="A6" s="48"/>
      <c r="B6" s="75"/>
      <c r="C6" s="58" t="s">
        <v>8</v>
      </c>
      <c r="D6" s="103" t="s">
        <v>125</v>
      </c>
      <c r="E6" s="103" t="s">
        <v>125</v>
      </c>
      <c r="F6" s="49"/>
    </row>
    <row r="7" spans="1:9" ht="15.75">
      <c r="A7" s="46">
        <v>1</v>
      </c>
      <c r="B7" s="78" t="s">
        <v>57</v>
      </c>
      <c r="C7" s="83">
        <v>78250399.105</v>
      </c>
      <c r="D7" s="83">
        <v>60649387.839</v>
      </c>
      <c r="E7" s="104">
        <v>84210976.5799876</v>
      </c>
      <c r="F7" s="102">
        <f>E7/D7*100-100</f>
        <v>38.84884840640805</v>
      </c>
      <c r="H7" s="136"/>
      <c r="I7" s="136"/>
    </row>
    <row r="8" spans="1:9" ht="15.75">
      <c r="A8" s="46">
        <v>2</v>
      </c>
      <c r="B8" s="78" t="s">
        <v>58</v>
      </c>
      <c r="C8" s="56">
        <v>69193189.078</v>
      </c>
      <c r="D8" s="56">
        <v>50005514.269</v>
      </c>
      <c r="E8" s="50">
        <v>99645278.01273626</v>
      </c>
      <c r="F8" s="51">
        <f aca="true" t="shared" si="0" ref="F8:F36">E8/D8*100-100</f>
        <v>99.26857961444767</v>
      </c>
      <c r="H8" s="136"/>
      <c r="I8" s="136"/>
    </row>
    <row r="9" spans="1:9" ht="15.75">
      <c r="A9" s="46">
        <v>3</v>
      </c>
      <c r="B9" s="78" t="s">
        <v>59</v>
      </c>
      <c r="C9" s="56">
        <v>66630557.366</v>
      </c>
      <c r="D9" s="57">
        <v>47396153.763</v>
      </c>
      <c r="E9" s="57">
        <v>68455271.59843992</v>
      </c>
      <c r="F9" s="51">
        <f t="shared" si="0"/>
        <v>44.432124051128824</v>
      </c>
      <c r="H9" s="136"/>
      <c r="I9" s="136"/>
    </row>
    <row r="10" spans="1:9" ht="15.75">
      <c r="A10" s="46">
        <v>4</v>
      </c>
      <c r="B10" s="78" t="s">
        <v>60</v>
      </c>
      <c r="C10" s="56">
        <v>57112432.394</v>
      </c>
      <c r="D10" s="57">
        <v>42973590.606</v>
      </c>
      <c r="E10" s="57">
        <v>68278760.44591512</v>
      </c>
      <c r="F10" s="51">
        <f t="shared" si="0"/>
        <v>58.885397945737395</v>
      </c>
      <c r="H10" s="136"/>
      <c r="I10" s="136"/>
    </row>
    <row r="11" spans="1:9" ht="15.75">
      <c r="A11" s="46">
        <v>5</v>
      </c>
      <c r="B11" s="79" t="s">
        <v>62</v>
      </c>
      <c r="C11" s="56">
        <v>39341399.271</v>
      </c>
      <c r="D11" s="57">
        <v>31355663.856</v>
      </c>
      <c r="E11" s="57">
        <v>33170904.69841909</v>
      </c>
      <c r="F11" s="51">
        <f t="shared" si="0"/>
        <v>5.7891960149704715</v>
      </c>
      <c r="H11" s="136"/>
      <c r="I11" s="136"/>
    </row>
    <row r="12" spans="1:9" ht="15.75">
      <c r="A12" s="46">
        <v>6</v>
      </c>
      <c r="B12" s="78" t="s">
        <v>61</v>
      </c>
      <c r="C12" s="56">
        <v>23727616.81</v>
      </c>
      <c r="D12" s="56">
        <v>18497338.499</v>
      </c>
      <c r="E12" s="50">
        <v>25628142.856661208</v>
      </c>
      <c r="F12" s="51">
        <f t="shared" si="0"/>
        <v>38.55043447492034</v>
      </c>
      <c r="H12" s="136"/>
      <c r="I12" s="136"/>
    </row>
    <row r="13" spans="1:9" ht="15.75">
      <c r="A13" s="46">
        <v>7</v>
      </c>
      <c r="B13" s="77" t="s">
        <v>63</v>
      </c>
      <c r="C13" s="56">
        <v>34578153.542</v>
      </c>
      <c r="D13" s="56">
        <v>26541124.607941512</v>
      </c>
      <c r="E13" s="50">
        <v>32544555.67425257</v>
      </c>
      <c r="F13" s="51">
        <f t="shared" si="0"/>
        <v>22.619354511130012</v>
      </c>
      <c r="H13" s="136"/>
      <c r="I13" s="136"/>
    </row>
    <row r="14" spans="1:9" ht="15.75">
      <c r="A14" s="46">
        <v>8</v>
      </c>
      <c r="B14" s="77" t="s">
        <v>64</v>
      </c>
      <c r="C14" s="56">
        <v>16079514.843</v>
      </c>
      <c r="D14" s="57">
        <v>15696794.917100003</v>
      </c>
      <c r="E14" s="57">
        <v>21158740.868</v>
      </c>
      <c r="F14" s="51">
        <f t="shared" si="0"/>
        <v>34.79656821501683</v>
      </c>
      <c r="H14" s="136"/>
      <c r="I14" s="136"/>
    </row>
    <row r="15" spans="1:9" ht="15.75">
      <c r="A15" s="46">
        <v>9</v>
      </c>
      <c r="B15" s="78" t="s">
        <v>65</v>
      </c>
      <c r="C15" s="56">
        <v>12867411.791</v>
      </c>
      <c r="D15" s="56">
        <v>11196975.856</v>
      </c>
      <c r="E15" s="50">
        <v>11382444.730540754</v>
      </c>
      <c r="F15" s="51">
        <f t="shared" si="0"/>
        <v>1.6564193486348273</v>
      </c>
      <c r="H15" s="136"/>
      <c r="I15" s="136"/>
    </row>
    <row r="16" spans="1:9" ht="15.75">
      <c r="A16" s="46">
        <v>10</v>
      </c>
      <c r="B16" s="78" t="s">
        <v>67</v>
      </c>
      <c r="C16" s="56">
        <v>15812345.938</v>
      </c>
      <c r="D16" s="56">
        <v>12392606.115</v>
      </c>
      <c r="E16" s="50">
        <v>13162216.954960354</v>
      </c>
      <c r="F16" s="51">
        <f t="shared" si="0"/>
        <v>6.210242081597485</v>
      </c>
      <c r="H16" s="136"/>
      <c r="I16" s="136"/>
    </row>
    <row r="17" spans="1:9" ht="15.75">
      <c r="A17" s="46">
        <v>11</v>
      </c>
      <c r="B17" s="78" t="s">
        <v>66</v>
      </c>
      <c r="C17" s="56">
        <v>26526003.517</v>
      </c>
      <c r="D17" s="108">
        <v>21834976.53241503</v>
      </c>
      <c r="E17" s="57">
        <v>19645434.78089512</v>
      </c>
      <c r="F17" s="51">
        <f t="shared" si="0"/>
        <v>-10.027680809592042</v>
      </c>
      <c r="H17" s="136"/>
      <c r="I17" s="136"/>
    </row>
    <row r="18" spans="1:9" ht="15.75">
      <c r="A18" s="46">
        <v>12</v>
      </c>
      <c r="B18" s="80" t="s">
        <v>109</v>
      </c>
      <c r="C18" s="56">
        <v>7122104.969</v>
      </c>
      <c r="D18" s="57">
        <v>6258649.284</v>
      </c>
      <c r="E18" s="57">
        <v>7621143.889</v>
      </c>
      <c r="F18" s="51">
        <f t="shared" si="0"/>
        <v>21.76978678903076</v>
      </c>
      <c r="H18" s="136"/>
      <c r="I18" s="136"/>
    </row>
    <row r="19" spans="1:9" ht="15.75">
      <c r="A19" s="46">
        <v>13</v>
      </c>
      <c r="B19" s="78" t="s">
        <v>68</v>
      </c>
      <c r="C19" s="56">
        <v>15945240.277</v>
      </c>
      <c r="D19" s="57">
        <v>12404791.268</v>
      </c>
      <c r="E19" s="57">
        <v>7352598.982925781</v>
      </c>
      <c r="F19" s="51">
        <f t="shared" si="0"/>
        <v>-40.727749269809145</v>
      </c>
      <c r="H19" s="136"/>
      <c r="I19" s="136"/>
    </row>
    <row r="20" spans="1:9" ht="15.75">
      <c r="A20" s="46">
        <v>14</v>
      </c>
      <c r="B20" s="79" t="s">
        <v>69</v>
      </c>
      <c r="C20" s="56">
        <v>12360203.661</v>
      </c>
      <c r="D20" s="57">
        <v>10270138.416</v>
      </c>
      <c r="E20" s="57">
        <v>10930388.74284</v>
      </c>
      <c r="F20" s="51">
        <f t="shared" si="0"/>
        <v>6.428835718624654</v>
      </c>
      <c r="H20" s="136"/>
      <c r="I20" s="136"/>
    </row>
    <row r="21" spans="1:9" ht="15.75">
      <c r="A21" s="46">
        <v>15</v>
      </c>
      <c r="B21" s="81" t="s">
        <v>70</v>
      </c>
      <c r="C21" s="56">
        <v>9410803.257</v>
      </c>
      <c r="D21" s="56">
        <v>7556375.343</v>
      </c>
      <c r="E21" s="50">
        <v>8819922.597775348</v>
      </c>
      <c r="F21" s="51">
        <f t="shared" si="0"/>
        <v>16.721605232935644</v>
      </c>
      <c r="H21" s="136"/>
      <c r="I21" s="136"/>
    </row>
    <row r="22" spans="1:9" ht="15.75">
      <c r="A22" s="46">
        <v>16</v>
      </c>
      <c r="B22" s="78" t="s">
        <v>71</v>
      </c>
      <c r="C22" s="56">
        <v>9993904.948</v>
      </c>
      <c r="D22" s="56">
        <v>7636113.716</v>
      </c>
      <c r="E22" s="50">
        <v>7983500.313815119</v>
      </c>
      <c r="F22" s="51">
        <f t="shared" si="0"/>
        <v>4.549259096118988</v>
      </c>
      <c r="H22" s="136"/>
      <c r="I22" s="136"/>
    </row>
    <row r="23" spans="1:9" ht="15.75">
      <c r="A23" s="46">
        <v>17</v>
      </c>
      <c r="B23" s="78" t="s">
        <v>73</v>
      </c>
      <c r="C23" s="56">
        <v>9531145.524</v>
      </c>
      <c r="D23" s="57">
        <v>7644161.334</v>
      </c>
      <c r="E23" s="57">
        <v>18256384.7465</v>
      </c>
      <c r="F23" s="51">
        <f t="shared" si="0"/>
        <v>138.8278314495867</v>
      </c>
      <c r="H23" s="136"/>
      <c r="I23" s="136"/>
    </row>
    <row r="24" spans="1:9" ht="15.75">
      <c r="A24" s="46">
        <v>18</v>
      </c>
      <c r="B24" s="81" t="s">
        <v>72</v>
      </c>
      <c r="C24" s="56">
        <v>7064469.198</v>
      </c>
      <c r="D24" s="57">
        <v>5364539.353</v>
      </c>
      <c r="E24" s="57">
        <v>6491031.513721821</v>
      </c>
      <c r="F24" s="51">
        <f t="shared" si="0"/>
        <v>20.998860975674532</v>
      </c>
      <c r="H24" s="136"/>
      <c r="I24" s="136"/>
    </row>
    <row r="25" spans="1:9" ht="15.75">
      <c r="A25" s="46">
        <v>19</v>
      </c>
      <c r="B25" s="81" t="s">
        <v>74</v>
      </c>
      <c r="C25" s="56">
        <v>6151627.873</v>
      </c>
      <c r="D25" s="57">
        <v>4673631.133</v>
      </c>
      <c r="E25" s="57">
        <v>6749498.900336648</v>
      </c>
      <c r="F25" s="51">
        <f t="shared" si="0"/>
        <v>44.416594041390454</v>
      </c>
      <c r="H25" s="136"/>
      <c r="I25" s="136"/>
    </row>
    <row r="26" spans="1:9" ht="15.75">
      <c r="A26" s="46">
        <v>20</v>
      </c>
      <c r="B26" s="81" t="s">
        <v>75</v>
      </c>
      <c r="C26" s="56">
        <v>4972339.994</v>
      </c>
      <c r="D26" s="57">
        <v>4244108.294</v>
      </c>
      <c r="E26" s="57">
        <v>3571127.119661748</v>
      </c>
      <c r="F26" s="51">
        <f t="shared" si="0"/>
        <v>-15.856833231368341</v>
      </c>
      <c r="H26" s="136"/>
      <c r="I26" s="136"/>
    </row>
    <row r="27" spans="1:9" ht="15.75">
      <c r="A27" s="46">
        <v>21</v>
      </c>
      <c r="B27" s="81" t="s">
        <v>41</v>
      </c>
      <c r="C27" s="56">
        <v>4757397.117</v>
      </c>
      <c r="D27" s="57">
        <v>3695798.729</v>
      </c>
      <c r="E27" s="57">
        <v>4297040.782776182</v>
      </c>
      <c r="F27" s="51">
        <f t="shared" si="0"/>
        <v>16.268257496231797</v>
      </c>
      <c r="H27" s="136"/>
      <c r="I27" s="136"/>
    </row>
    <row r="28" spans="1:9" ht="15.75">
      <c r="A28" s="46">
        <v>22</v>
      </c>
      <c r="B28" s="78" t="s">
        <v>76</v>
      </c>
      <c r="C28" s="56">
        <v>3816195.994</v>
      </c>
      <c r="D28" s="57">
        <v>3012131.156</v>
      </c>
      <c r="E28" s="57">
        <v>2739389.6337574413</v>
      </c>
      <c r="F28" s="51">
        <f t="shared" si="0"/>
        <v>-9.05476913577526</v>
      </c>
      <c r="H28" s="136"/>
      <c r="I28" s="136"/>
    </row>
    <row r="29" spans="1:9" ht="15.75">
      <c r="A29" s="46">
        <v>23</v>
      </c>
      <c r="B29" s="81" t="s">
        <v>80</v>
      </c>
      <c r="C29" s="56">
        <v>4863690.617</v>
      </c>
      <c r="D29" s="57">
        <v>4217691.135</v>
      </c>
      <c r="E29" s="57">
        <v>3760937.81419</v>
      </c>
      <c r="F29" s="51">
        <f t="shared" si="0"/>
        <v>-10.829463471606246</v>
      </c>
      <c r="H29" s="136"/>
      <c r="I29" s="136"/>
    </row>
    <row r="30" spans="1:9" ht="15.75">
      <c r="A30" s="46">
        <v>24</v>
      </c>
      <c r="B30" s="81" t="s">
        <v>78</v>
      </c>
      <c r="C30" s="56">
        <v>3552450.952</v>
      </c>
      <c r="D30" s="57">
        <v>2705278.512</v>
      </c>
      <c r="E30" s="57">
        <v>3611250.88917</v>
      </c>
      <c r="F30" s="51">
        <f t="shared" si="0"/>
        <v>33.4890612242441</v>
      </c>
      <c r="H30" s="136"/>
      <c r="I30" s="136"/>
    </row>
    <row r="31" spans="1:9" ht="15.75">
      <c r="A31" s="46">
        <v>25</v>
      </c>
      <c r="B31" s="78" t="s">
        <v>77</v>
      </c>
      <c r="C31" s="56">
        <v>2852795.131</v>
      </c>
      <c r="D31" s="57">
        <v>2203063.992</v>
      </c>
      <c r="E31" s="57">
        <v>3936997.159453125</v>
      </c>
      <c r="F31" s="51">
        <f t="shared" si="0"/>
        <v>78.70552892469613</v>
      </c>
      <c r="H31" s="136"/>
      <c r="I31" s="136"/>
    </row>
    <row r="32" spans="1:9" ht="15.75">
      <c r="A32" s="46">
        <v>26</v>
      </c>
      <c r="B32" s="78" t="s">
        <v>79</v>
      </c>
      <c r="C32" s="56">
        <v>9835490.589</v>
      </c>
      <c r="D32" s="57">
        <v>7099614.715</v>
      </c>
      <c r="E32" s="57">
        <v>16477454.881382812</v>
      </c>
      <c r="F32" s="51">
        <f t="shared" si="0"/>
        <v>132.0894237622416</v>
      </c>
      <c r="H32" s="136"/>
      <c r="I32" s="136"/>
    </row>
    <row r="33" spans="1:9" ht="15.75">
      <c r="A33" s="46">
        <v>27</v>
      </c>
      <c r="B33" s="81" t="s">
        <v>81</v>
      </c>
      <c r="C33" s="56">
        <v>1534594.594</v>
      </c>
      <c r="D33" s="57">
        <v>1315838.741</v>
      </c>
      <c r="E33" s="57">
        <v>1131812.33285</v>
      </c>
      <c r="F33" s="51">
        <f t="shared" si="0"/>
        <v>-13.985483358708933</v>
      </c>
      <c r="H33" s="136"/>
      <c r="I33" s="136"/>
    </row>
    <row r="34" spans="1:9" ht="15.75">
      <c r="A34" s="46">
        <v>28</v>
      </c>
      <c r="B34" s="78" t="s">
        <v>82</v>
      </c>
      <c r="C34" s="56">
        <v>1871961.463</v>
      </c>
      <c r="D34" s="56">
        <v>1542795.522</v>
      </c>
      <c r="E34" s="50">
        <v>934514.4811370141</v>
      </c>
      <c r="F34" s="51">
        <f t="shared" si="0"/>
        <v>-39.42719771927015</v>
      </c>
      <c r="H34" s="136"/>
      <c r="I34" s="136"/>
    </row>
    <row r="35" spans="1:9" ht="15.75">
      <c r="A35" s="46">
        <v>29</v>
      </c>
      <c r="B35" s="78" t="s">
        <v>43</v>
      </c>
      <c r="C35" s="84">
        <f>C36-SUM(C7:C34)</f>
        <v>225390521.16199994</v>
      </c>
      <c r="D35" s="84">
        <v>177379503.35375</v>
      </c>
      <c r="E35" s="90">
        <v>215306372.54976088</v>
      </c>
      <c r="F35" s="161">
        <f t="shared" si="0"/>
        <v>21.38176535559066</v>
      </c>
      <c r="H35" s="136"/>
      <c r="I35" s="136"/>
    </row>
    <row r="36" spans="1:9" s="53" customFormat="1" ht="15.75">
      <c r="A36" s="52"/>
      <c r="B36" s="82" t="s">
        <v>44</v>
      </c>
      <c r="C36" s="162">
        <v>781145960.975</v>
      </c>
      <c r="D36" s="185">
        <v>607764350.8572066</v>
      </c>
      <c r="E36" s="185">
        <v>807254094.5318617</v>
      </c>
      <c r="F36" s="186">
        <f t="shared" si="0"/>
        <v>32.823534877175604</v>
      </c>
      <c r="G36" s="40"/>
      <c r="H36" s="136"/>
      <c r="I36" s="136"/>
    </row>
    <row r="37" spans="1:6" ht="15.75">
      <c r="A37" s="41"/>
      <c r="D37" s="54"/>
      <c r="E37" s="55"/>
      <c r="F37" s="41"/>
    </row>
  </sheetData>
  <sheetProtection/>
  <mergeCells count="2">
    <mergeCell ref="A1:F1"/>
    <mergeCell ref="A2:F2"/>
  </mergeCells>
  <printOptions/>
  <pageMargins left="0.7" right="0.7" top="0.2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8515625" style="80" bestFit="1" customWidth="1"/>
    <col min="2" max="2" width="17.140625" style="80" customWidth="1"/>
    <col min="3" max="4" width="22.7109375" style="80" bestFit="1" customWidth="1"/>
    <col min="5" max="5" width="13.57421875" style="80" bestFit="1" customWidth="1"/>
    <col min="6" max="6" width="9.140625" style="80" customWidth="1"/>
    <col min="7" max="7" width="10.28125" style="80" bestFit="1" customWidth="1"/>
    <col min="8" max="8" width="11.7109375" style="80" bestFit="1" customWidth="1"/>
    <col min="9" max="16384" width="9.140625" style="80" customWidth="1"/>
  </cols>
  <sheetData>
    <row r="1" spans="2:5" ht="18.75">
      <c r="B1" s="179" t="s">
        <v>84</v>
      </c>
      <c r="C1" s="179"/>
      <c r="D1" s="179"/>
      <c r="E1" s="179"/>
    </row>
    <row r="2" spans="2:5" ht="15.75">
      <c r="B2" s="180" t="s">
        <v>126</v>
      </c>
      <c r="C2" s="180"/>
      <c r="D2" s="180"/>
      <c r="E2" s="180"/>
    </row>
    <row r="3" spans="2:5" ht="15.75">
      <c r="B3" s="112" t="s">
        <v>85</v>
      </c>
      <c r="C3" s="113"/>
      <c r="D3" s="113"/>
      <c r="E3" s="114" t="s">
        <v>46</v>
      </c>
    </row>
    <row r="4" spans="1:5" ht="15.75">
      <c r="A4" s="115" t="s">
        <v>111</v>
      </c>
      <c r="B4" s="116" t="s">
        <v>108</v>
      </c>
      <c r="C4" s="44" t="s">
        <v>3</v>
      </c>
      <c r="D4" s="44" t="s">
        <v>115</v>
      </c>
      <c r="E4" s="117" t="s">
        <v>86</v>
      </c>
    </row>
    <row r="5" spans="1:5" ht="15.75">
      <c r="A5" s="118"/>
      <c r="B5" s="119"/>
      <c r="C5" s="103" t="s">
        <v>125</v>
      </c>
      <c r="D5" s="103" t="s">
        <v>125</v>
      </c>
      <c r="E5" s="120"/>
    </row>
    <row r="6" spans="1:8" ht="15.75">
      <c r="A6" s="133">
        <v>1</v>
      </c>
      <c r="B6" s="138" t="s">
        <v>87</v>
      </c>
      <c r="C6" s="109">
        <v>31.478139334</v>
      </c>
      <c r="D6" s="109">
        <v>35.6707536108933</v>
      </c>
      <c r="E6" s="109">
        <f aca="true" t="shared" si="0" ref="E6:E21">+D6/C6*100-100</f>
        <v>13.319129928257212</v>
      </c>
      <c r="F6" s="138"/>
      <c r="G6" s="138"/>
      <c r="H6" s="135"/>
    </row>
    <row r="7" spans="1:8" ht="15.75">
      <c r="A7" s="133">
        <v>2</v>
      </c>
      <c r="B7" s="138" t="s">
        <v>88</v>
      </c>
      <c r="C7" s="109">
        <v>7.621606607</v>
      </c>
      <c r="D7" s="109">
        <v>7.4278158907225</v>
      </c>
      <c r="E7" s="109">
        <f t="shared" si="0"/>
        <v>-2.5426491587681</v>
      </c>
      <c r="F7" s="138"/>
      <c r="G7" s="138"/>
      <c r="H7" s="135"/>
    </row>
    <row r="8" spans="1:8" ht="15.75">
      <c r="A8" s="133">
        <v>3</v>
      </c>
      <c r="B8" s="138" t="s">
        <v>96</v>
      </c>
      <c r="C8" s="109">
        <v>1.568789262</v>
      </c>
      <c r="D8" s="109">
        <v>3.2316476107813</v>
      </c>
      <c r="E8" s="109">
        <f t="shared" si="0"/>
        <v>105.99628573830077</v>
      </c>
      <c r="F8" s="138"/>
      <c r="G8" s="138"/>
      <c r="H8" s="135"/>
    </row>
    <row r="9" spans="1:8" ht="15.75">
      <c r="A9" s="133">
        <v>4</v>
      </c>
      <c r="B9" s="138" t="s">
        <v>89</v>
      </c>
      <c r="C9" s="109">
        <v>2.524287986</v>
      </c>
      <c r="D9" s="109">
        <v>2.48625220285</v>
      </c>
      <c r="E9" s="109">
        <f t="shared" si="0"/>
        <v>-1.5067925435192535</v>
      </c>
      <c r="F9" s="138"/>
      <c r="G9" s="138"/>
      <c r="H9" s="135"/>
    </row>
    <row r="10" spans="1:8" ht="15.75">
      <c r="A10" s="133">
        <v>5</v>
      </c>
      <c r="B10" s="138" t="s">
        <v>90</v>
      </c>
      <c r="C10" s="109">
        <v>2.361216331</v>
      </c>
      <c r="D10" s="109">
        <v>2.050766937692881</v>
      </c>
      <c r="E10" s="109">
        <f t="shared" si="0"/>
        <v>-13.147858975532344</v>
      </c>
      <c r="F10" s="138"/>
      <c r="G10" s="138"/>
      <c r="H10" s="135"/>
    </row>
    <row r="11" spans="1:8" ht="15.75">
      <c r="A11" s="133">
        <v>6</v>
      </c>
      <c r="B11" s="138" t="s">
        <v>94</v>
      </c>
      <c r="C11" s="109">
        <v>1.840733715</v>
      </c>
      <c r="D11" s="109">
        <v>1.4246989701500001</v>
      </c>
      <c r="E11" s="109">
        <f t="shared" si="0"/>
        <v>-22.601571398392068</v>
      </c>
      <c r="F11" s="138"/>
      <c r="G11" s="138"/>
      <c r="H11" s="135"/>
    </row>
    <row r="12" spans="1:8" ht="15.75">
      <c r="A12" s="133">
        <v>7</v>
      </c>
      <c r="B12" s="138" t="s">
        <v>92</v>
      </c>
      <c r="C12" s="109">
        <v>1.055941484</v>
      </c>
      <c r="D12" s="109">
        <v>0.990675025875</v>
      </c>
      <c r="E12" s="109">
        <f t="shared" si="0"/>
        <v>-6.180878307552135</v>
      </c>
      <c r="F12" s="138"/>
      <c r="G12" s="138"/>
      <c r="H12" s="135"/>
    </row>
    <row r="13" spans="1:8" ht="15.75">
      <c r="A13" s="133">
        <v>8</v>
      </c>
      <c r="B13" s="138" t="s">
        <v>93</v>
      </c>
      <c r="C13" s="109">
        <v>0.899996259</v>
      </c>
      <c r="D13" s="109">
        <v>0.952738869</v>
      </c>
      <c r="E13" s="109">
        <f t="shared" si="0"/>
        <v>5.860314359373348</v>
      </c>
      <c r="F13" s="138"/>
      <c r="G13" s="138"/>
      <c r="H13" s="135"/>
    </row>
    <row r="14" spans="1:8" ht="15.75">
      <c r="A14" s="133">
        <v>9</v>
      </c>
      <c r="B14" s="138" t="s">
        <v>91</v>
      </c>
      <c r="C14" s="109">
        <v>0.951436246</v>
      </c>
      <c r="D14" s="109">
        <v>0.827710856144702</v>
      </c>
      <c r="E14" s="109">
        <f t="shared" si="0"/>
        <v>-13.00406520935698</v>
      </c>
      <c r="F14" s="138"/>
      <c r="G14" s="138"/>
      <c r="H14" s="135"/>
    </row>
    <row r="15" spans="1:8" ht="15.75">
      <c r="A15" s="133">
        <v>10</v>
      </c>
      <c r="B15" s="138" t="s">
        <v>98</v>
      </c>
      <c r="C15" s="109">
        <v>0.643850188</v>
      </c>
      <c r="D15" s="109">
        <v>0.7295884738469</v>
      </c>
      <c r="E15" s="109">
        <f t="shared" si="0"/>
        <v>13.316496204377898</v>
      </c>
      <c r="F15" s="138"/>
      <c r="G15" s="138"/>
      <c r="H15" s="135"/>
    </row>
    <row r="16" spans="1:8" ht="15.75">
      <c r="A16" s="133">
        <v>11</v>
      </c>
      <c r="B16" s="138" t="s">
        <v>95</v>
      </c>
      <c r="C16" s="109">
        <v>0.724888295</v>
      </c>
      <c r="D16" s="109">
        <v>0.72032264534375</v>
      </c>
      <c r="E16" s="109">
        <f t="shared" si="0"/>
        <v>-0.6298418235943473</v>
      </c>
      <c r="F16" s="138"/>
      <c r="G16" s="138"/>
      <c r="H16" s="135"/>
    </row>
    <row r="17" spans="1:8" ht="15.75">
      <c r="A17" s="133">
        <v>12</v>
      </c>
      <c r="B17" s="138" t="s">
        <v>99</v>
      </c>
      <c r="C17" s="109">
        <v>0.497483914</v>
      </c>
      <c r="D17" s="109">
        <v>0.5521930865367399</v>
      </c>
      <c r="E17" s="109">
        <f t="shared" si="0"/>
        <v>10.997174179332347</v>
      </c>
      <c r="F17" s="138"/>
      <c r="G17" s="138"/>
      <c r="H17" s="135"/>
    </row>
    <row r="18" spans="1:8" ht="15.75">
      <c r="A18" s="133">
        <v>13</v>
      </c>
      <c r="B18" s="138" t="s">
        <v>97</v>
      </c>
      <c r="C18" s="109">
        <v>0.435013387</v>
      </c>
      <c r="D18" s="109">
        <v>0.342781642125</v>
      </c>
      <c r="E18" s="109">
        <f t="shared" si="0"/>
        <v>-21.20204748434557</v>
      </c>
      <c r="F18" s="138"/>
      <c r="G18" s="138"/>
      <c r="H18" s="135"/>
    </row>
    <row r="19" spans="1:8" ht="15.75">
      <c r="A19" s="133">
        <v>14</v>
      </c>
      <c r="B19" s="138" t="s">
        <v>107</v>
      </c>
      <c r="C19" s="109">
        <v>0.361608201</v>
      </c>
      <c r="D19" s="109">
        <v>0.283133985</v>
      </c>
      <c r="E19" s="109">
        <f t="shared" si="0"/>
        <v>-21.701448081925562</v>
      </c>
      <c r="F19" s="138"/>
      <c r="G19" s="138"/>
      <c r="H19" s="135"/>
    </row>
    <row r="20" spans="1:6" ht="15.75">
      <c r="A20" s="133">
        <v>15</v>
      </c>
      <c r="B20" s="109" t="s">
        <v>43</v>
      </c>
      <c r="C20" s="109">
        <f>+C21-SUM(C6:C19)</f>
        <v>3.7371548869999955</v>
      </c>
      <c r="D20" s="109">
        <f>+D21-SUM(D6:D19)</f>
        <v>3.378309422215601</v>
      </c>
      <c r="E20" s="109">
        <f t="shared" si="0"/>
        <v>-9.602103087369173</v>
      </c>
      <c r="F20" s="122"/>
    </row>
    <row r="21" spans="1:8" ht="15.75">
      <c r="A21" s="123"/>
      <c r="B21" s="124" t="s">
        <v>47</v>
      </c>
      <c r="C21" s="164">
        <v>56.702146096</v>
      </c>
      <c r="D21" s="110">
        <v>61.069389229177666</v>
      </c>
      <c r="E21" s="111">
        <f t="shared" si="0"/>
        <v>7.702077317820866</v>
      </c>
      <c r="F21" s="122"/>
      <c r="G21" s="138"/>
      <c r="H21" s="135"/>
    </row>
    <row r="22" spans="3:8" ht="18.75">
      <c r="C22" s="137"/>
      <c r="D22" s="134"/>
      <c r="G22" s="138"/>
      <c r="H22" s="135"/>
    </row>
    <row r="23" spans="2:5" ht="15.75">
      <c r="B23" s="112" t="s">
        <v>100</v>
      </c>
      <c r="C23" s="125"/>
      <c r="D23" s="125"/>
      <c r="E23" s="114" t="s">
        <v>46</v>
      </c>
    </row>
    <row r="24" spans="1:5" ht="15.75">
      <c r="A24" s="115" t="s">
        <v>111</v>
      </c>
      <c r="B24" s="116" t="s">
        <v>108</v>
      </c>
      <c r="C24" s="44" t="s">
        <v>3</v>
      </c>
      <c r="D24" s="44" t="s">
        <v>115</v>
      </c>
      <c r="E24" s="126" t="s">
        <v>86</v>
      </c>
    </row>
    <row r="25" spans="1:5" ht="15.75">
      <c r="A25" s="118"/>
      <c r="B25" s="119"/>
      <c r="C25" s="103" t="s">
        <v>125</v>
      </c>
      <c r="D25" s="103" t="s">
        <v>125</v>
      </c>
      <c r="E25" s="127"/>
    </row>
    <row r="26" spans="1:6" ht="15.75">
      <c r="A26" s="121">
        <v>1</v>
      </c>
      <c r="B26" s="138" t="s">
        <v>87</v>
      </c>
      <c r="C26" s="109">
        <v>375.501230647</v>
      </c>
      <c r="D26" s="139">
        <v>526.4872657239217</v>
      </c>
      <c r="E26" s="163">
        <f aca="true" t="shared" si="1" ref="E26:E41">+D26/C26*100-100</f>
        <v>40.20919846701122</v>
      </c>
      <c r="F26" s="122"/>
    </row>
    <row r="27" spans="1:7" ht="15.75">
      <c r="A27" s="121">
        <v>2</v>
      </c>
      <c r="B27" s="138" t="s">
        <v>94</v>
      </c>
      <c r="C27" s="109">
        <v>93.625549645</v>
      </c>
      <c r="D27" s="139">
        <v>106.52142081814216</v>
      </c>
      <c r="E27" s="109">
        <f t="shared" si="1"/>
        <v>13.773880337193674</v>
      </c>
      <c r="F27" s="122"/>
      <c r="G27" s="135"/>
    </row>
    <row r="28" spans="1:7" ht="15.75">
      <c r="A28" s="121">
        <v>3</v>
      </c>
      <c r="B28" s="138" t="s">
        <v>101</v>
      </c>
      <c r="C28" s="109">
        <v>18.8269267451</v>
      </c>
      <c r="D28" s="139">
        <v>26.191895712021218</v>
      </c>
      <c r="E28" s="109">
        <f t="shared" si="1"/>
        <v>39.11933724838053</v>
      </c>
      <c r="F28" s="122"/>
      <c r="G28" s="135"/>
    </row>
    <row r="29" spans="1:7" ht="15.75">
      <c r="A29" s="121">
        <v>4</v>
      </c>
      <c r="B29" s="138" t="s">
        <v>92</v>
      </c>
      <c r="C29" s="109">
        <v>6.432527259</v>
      </c>
      <c r="D29" s="139">
        <v>12.982724661913515</v>
      </c>
      <c r="E29" s="109">
        <f t="shared" si="1"/>
        <v>101.82929879929975</v>
      </c>
      <c r="F29" s="122"/>
      <c r="G29" s="135"/>
    </row>
    <row r="30" spans="1:7" ht="15.75">
      <c r="A30" s="121">
        <v>5</v>
      </c>
      <c r="B30" s="138" t="s">
        <v>102</v>
      </c>
      <c r="C30" s="109">
        <v>8.674102066</v>
      </c>
      <c r="D30" s="139">
        <v>9.566565610322032</v>
      </c>
      <c r="E30" s="109">
        <f t="shared" si="1"/>
        <v>10.288829178298855</v>
      </c>
      <c r="F30" s="122"/>
      <c r="G30" s="135"/>
    </row>
    <row r="31" spans="1:7" ht="15.75">
      <c r="A31" s="121">
        <v>6</v>
      </c>
      <c r="B31" s="138" t="s">
        <v>104</v>
      </c>
      <c r="C31" s="109">
        <v>7.86189556</v>
      </c>
      <c r="D31" s="139">
        <v>8.990943622745078</v>
      </c>
      <c r="E31" s="109">
        <f t="shared" si="1"/>
        <v>14.361015789747754</v>
      </c>
      <c r="F31" s="122"/>
      <c r="G31" s="135"/>
    </row>
    <row r="32" spans="1:7" ht="15.75">
      <c r="A32" s="121">
        <v>7</v>
      </c>
      <c r="B32" s="138" t="s">
        <v>103</v>
      </c>
      <c r="C32" s="109">
        <v>6.406752605</v>
      </c>
      <c r="D32" s="139">
        <v>8.66290058236</v>
      </c>
      <c r="E32" s="109">
        <f t="shared" si="1"/>
        <v>35.21515682686487</v>
      </c>
      <c r="F32" s="122"/>
      <c r="G32" s="135"/>
    </row>
    <row r="33" spans="1:7" ht="15.75">
      <c r="A33" s="121">
        <v>8</v>
      </c>
      <c r="B33" s="138" t="s">
        <v>105</v>
      </c>
      <c r="C33" s="109">
        <v>4.112541004</v>
      </c>
      <c r="D33" s="139">
        <v>7.461309652294686</v>
      </c>
      <c r="E33" s="109">
        <f t="shared" si="1"/>
        <v>81.42821299623657</v>
      </c>
      <c r="F33" s="122"/>
      <c r="G33" s="135"/>
    </row>
    <row r="34" spans="1:7" ht="15.75">
      <c r="A34" s="121">
        <v>9</v>
      </c>
      <c r="B34" s="138" t="s">
        <v>88</v>
      </c>
      <c r="C34" s="109">
        <v>6.878378602</v>
      </c>
      <c r="D34" s="139">
        <v>7.1335810664322485</v>
      </c>
      <c r="E34" s="109">
        <f t="shared" si="1"/>
        <v>3.7102125253478278</v>
      </c>
      <c r="F34" s="122"/>
      <c r="G34" s="135"/>
    </row>
    <row r="35" spans="1:7" ht="15.75">
      <c r="A35" s="121">
        <v>10</v>
      </c>
      <c r="B35" s="138" t="s">
        <v>95</v>
      </c>
      <c r="C35" s="109">
        <v>5.481244596</v>
      </c>
      <c r="D35" s="139">
        <v>6.62726801073</v>
      </c>
      <c r="E35" s="109">
        <f t="shared" si="1"/>
        <v>20.9080874728036</v>
      </c>
      <c r="F35" s="122"/>
      <c r="G35" s="135"/>
    </row>
    <row r="36" spans="1:7" ht="15.75">
      <c r="A36" s="121">
        <v>11</v>
      </c>
      <c r="B36" s="138" t="s">
        <v>110</v>
      </c>
      <c r="C36" s="109">
        <v>4.589056066</v>
      </c>
      <c r="D36" s="139">
        <v>6.548123454752988</v>
      </c>
      <c r="E36" s="109">
        <f t="shared" si="1"/>
        <v>42.68998592690079</v>
      </c>
      <c r="F36" s="122"/>
      <c r="G36" s="135"/>
    </row>
    <row r="37" spans="1:7" ht="15.75">
      <c r="A37" s="121">
        <v>12</v>
      </c>
      <c r="B37" s="138" t="s">
        <v>106</v>
      </c>
      <c r="C37" s="109">
        <v>5.459745349</v>
      </c>
      <c r="D37" s="139">
        <v>6.206946863962704</v>
      </c>
      <c r="E37" s="109">
        <f t="shared" si="1"/>
        <v>13.685647721638901</v>
      </c>
      <c r="F37" s="122"/>
      <c r="G37" s="135"/>
    </row>
    <row r="38" spans="1:7" ht="15.75">
      <c r="A38" s="121">
        <v>13</v>
      </c>
      <c r="B38" s="138" t="s">
        <v>107</v>
      </c>
      <c r="C38" s="109">
        <v>4.442674336</v>
      </c>
      <c r="D38" s="139">
        <v>6.020340647188642</v>
      </c>
      <c r="E38" s="109">
        <f t="shared" si="1"/>
        <v>35.51163537701726</v>
      </c>
      <c r="F38" s="122"/>
      <c r="G38" s="135"/>
    </row>
    <row r="39" spans="1:7" ht="15.75">
      <c r="A39" s="121">
        <v>14</v>
      </c>
      <c r="B39" s="138" t="s">
        <v>91</v>
      </c>
      <c r="C39" s="109">
        <v>5.667615632</v>
      </c>
      <c r="D39" s="139">
        <v>5.977322046981076</v>
      </c>
      <c r="E39" s="109">
        <f t="shared" si="1"/>
        <v>5.464492214899636</v>
      </c>
      <c r="F39" s="122"/>
      <c r="G39" s="135"/>
    </row>
    <row r="40" spans="1:7" ht="15.75">
      <c r="A40" s="121">
        <v>15</v>
      </c>
      <c r="B40" s="109" t="s">
        <v>43</v>
      </c>
      <c r="C40" s="109">
        <f>+C41-SUM(C26:C39)</f>
        <v>53.80411074510653</v>
      </c>
      <c r="D40" s="109">
        <f>+D41-SUM(D26:D39)</f>
        <v>61.875486058093884</v>
      </c>
      <c r="E40" s="109">
        <f t="shared" si="1"/>
        <v>15.001410117574437</v>
      </c>
      <c r="F40" s="122"/>
      <c r="G40" s="135"/>
    </row>
    <row r="41" spans="1:8" s="131" customFormat="1" ht="15.75">
      <c r="A41" s="123"/>
      <c r="B41" s="128" t="s">
        <v>48</v>
      </c>
      <c r="C41" s="129">
        <v>607.7643508572065</v>
      </c>
      <c r="D41" s="129">
        <v>807.2540945318617</v>
      </c>
      <c r="E41" s="130">
        <f t="shared" si="1"/>
        <v>32.82353487717563</v>
      </c>
      <c r="F41" s="122"/>
      <c r="G41" s="80"/>
      <c r="H41" s="80"/>
    </row>
    <row r="42" spans="3:8" ht="15.75">
      <c r="C42" s="137"/>
      <c r="D42" s="137"/>
      <c r="G42" s="136"/>
      <c r="H42" s="131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2017-06-12T06:15:54Z</dcterms:modified>
  <cp:category/>
  <cp:version/>
  <cp:contentType/>
  <cp:contentStatus/>
</cp:coreProperties>
</file>